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T:\SlideFab 2\Testbeispiele\20180206\SlideFab 2 Company Dashboard Example\"/>
    </mc:Choice>
  </mc:AlternateContent>
  <bookViews>
    <workbookView xWindow="0" yWindow="0" windowWidth="1980" windowHeight="1170" tabRatio="675" firstSheet="2" activeTab="2"/>
  </bookViews>
  <sheets>
    <sheet name="About" sheetId="10" state="hidden" r:id="rId1"/>
    <sheet name="SlideFab_Settings" sheetId="12" state="veryHidden" r:id="rId2"/>
    <sheet name="Supplier Data" sheetId="11" r:id="rId3"/>
    <sheet name="Dashboard" sheetId="22" r:id="rId4"/>
    <sheet name="CompanyLogos" sheetId="18" r:id="rId5"/>
  </sheets>
  <definedNames>
    <definedName name="DashboardLegend">Dashboard!$B$27:$H$27</definedName>
    <definedName name="DashboardRange">Dashboard!$B$18:$H$22</definedName>
    <definedName name="SelectedCompany">'Supplier Data'!$B$5</definedName>
    <definedName name="SelectedCompanyRow">'Supplier Data'!$D$5</definedName>
  </definedNames>
  <calcPr calcId="152511" iterate="1"/>
</workbook>
</file>

<file path=xl/calcChain.xml><?xml version="1.0" encoding="utf-8"?>
<calcChain xmlns="http://schemas.openxmlformats.org/spreadsheetml/2006/main">
  <c r="H5" i="11" l="1"/>
  <c r="L10" i="11" l="1"/>
  <c r="L11" i="11"/>
  <c r="L12" i="11"/>
  <c r="L13" i="11"/>
  <c r="L14" i="11"/>
  <c r="L15" i="11"/>
  <c r="L16" i="11"/>
  <c r="L17" i="11"/>
  <c r="L18" i="11"/>
  <c r="L19" i="11"/>
  <c r="L20" i="11"/>
  <c r="L21" i="11"/>
  <c r="L22" i="11"/>
  <c r="L23" i="11"/>
  <c r="L24" i="11"/>
  <c r="L25" i="11"/>
  <c r="L26" i="11"/>
  <c r="L27" i="11"/>
  <c r="L28" i="11"/>
  <c r="L29" i="11"/>
  <c r="L30" i="11"/>
  <c r="L31" i="11"/>
  <c r="L32" i="11"/>
  <c r="L33" i="11"/>
  <c r="L34" i="11"/>
  <c r="L35" i="11"/>
  <c r="L36" i="11"/>
  <c r="L37" i="11"/>
  <c r="L38" i="11"/>
  <c r="L39" i="11"/>
  <c r="L40" i="11"/>
  <c r="L41" i="11"/>
  <c r="L42" i="11"/>
  <c r="L43" i="11"/>
  <c r="L44" i="11"/>
  <c r="L45" i="11"/>
  <c r="L46" i="11"/>
  <c r="L47" i="11"/>
  <c r="L48" i="11"/>
  <c r="L49" i="11"/>
  <c r="L50" i="11"/>
  <c r="L51" i="11"/>
  <c r="L52" i="11"/>
  <c r="L53" i="11"/>
  <c r="L54" i="11"/>
  <c r="L55" i="11"/>
  <c r="L56" i="11"/>
  <c r="L57" i="11"/>
  <c r="L58" i="11"/>
  <c r="L59" i="11"/>
  <c r="L60" i="11"/>
  <c r="L61" i="11"/>
  <c r="L62" i="11"/>
  <c r="L63" i="11"/>
  <c r="L64" i="11"/>
  <c r="L65" i="11"/>
  <c r="L66" i="11"/>
  <c r="L67" i="11"/>
  <c r="L68" i="11"/>
  <c r="L69" i="11"/>
  <c r="L70" i="11"/>
  <c r="L71" i="11"/>
  <c r="L72" i="11"/>
  <c r="L73" i="11"/>
  <c r="L74" i="11"/>
  <c r="L75" i="11"/>
  <c r="L76" i="11"/>
  <c r="L77" i="11"/>
  <c r="L78" i="11"/>
  <c r="L79" i="11"/>
  <c r="L80" i="11"/>
  <c r="L81" i="11"/>
  <c r="L82" i="11"/>
  <c r="L83" i="11"/>
  <c r="L84" i="11"/>
  <c r="L85" i="11"/>
  <c r="L86" i="11"/>
  <c r="L87" i="11"/>
  <c r="L88" i="11"/>
  <c r="L89" i="11"/>
  <c r="L90" i="11"/>
  <c r="L91" i="11"/>
  <c r="L92" i="11"/>
  <c r="L93" i="11"/>
  <c r="L94" i="11"/>
  <c r="L95" i="11"/>
  <c r="L96" i="11"/>
  <c r="L97" i="11"/>
  <c r="L98" i="11"/>
  <c r="L99" i="11"/>
  <c r="L100" i="11"/>
  <c r="L101" i="11"/>
  <c r="L102" i="11"/>
  <c r="L103" i="11"/>
  <c r="L104" i="11"/>
  <c r="L105" i="11"/>
  <c r="L106" i="11"/>
  <c r="L107" i="11"/>
  <c r="L108" i="11"/>
  <c r="L109" i="11"/>
  <c r="D5" i="11" l="1"/>
  <c r="G5" i="11" s="1"/>
  <c r="B19" i="22" l="1"/>
  <c r="B8" i="22"/>
  <c r="B13" i="22" s="1"/>
  <c r="I8" i="22"/>
  <c r="F22" i="22"/>
  <c r="G8" i="22"/>
  <c r="B16" i="22" s="1"/>
  <c r="E8" i="22"/>
  <c r="F13" i="22" s="1"/>
  <c r="C8" i="22"/>
  <c r="H16" i="22" s="1"/>
  <c r="F19" i="22"/>
  <c r="H22" i="22"/>
  <c r="B22" i="22"/>
  <c r="F5" i="11" l="1"/>
  <c r="K49" i="11" l="1"/>
  <c r="K39" i="11"/>
  <c r="K103" i="11"/>
  <c r="K88" i="11"/>
  <c r="K16" i="11"/>
  <c r="K53" i="11"/>
  <c r="K57" i="11"/>
  <c r="K91" i="11"/>
  <c r="K38" i="11"/>
  <c r="K94" i="11"/>
  <c r="K26" i="11"/>
  <c r="K107" i="11"/>
  <c r="K11" i="11"/>
  <c r="K61" i="11"/>
  <c r="K106" i="11"/>
  <c r="K62" i="11"/>
  <c r="K76" i="11"/>
  <c r="K25" i="11"/>
  <c r="K56" i="11"/>
  <c r="K67" i="11"/>
  <c r="K74" i="11"/>
  <c r="K20" i="11"/>
  <c r="K96" i="11"/>
  <c r="K89" i="11"/>
  <c r="K82" i="11"/>
  <c r="K28" i="11"/>
  <c r="K40" i="11"/>
  <c r="K70" i="11"/>
  <c r="K98" i="11"/>
  <c r="K30" i="11"/>
  <c r="K95" i="11"/>
  <c r="K18" i="11"/>
  <c r="K19" i="11"/>
  <c r="K80" i="11"/>
  <c r="K73" i="11"/>
  <c r="K31" i="11"/>
  <c r="K60" i="11"/>
  <c r="K33" i="11"/>
  <c r="K13" i="11"/>
  <c r="K29" i="11"/>
  <c r="K64" i="11"/>
  <c r="K90" i="11"/>
  <c r="K75" i="11"/>
  <c r="K54" i="11"/>
  <c r="K102" i="11"/>
  <c r="K51" i="11"/>
  <c r="K92" i="11"/>
  <c r="K66" i="11"/>
  <c r="K23" i="11"/>
  <c r="K72" i="11"/>
  <c r="K47" i="11"/>
  <c r="K97" i="11"/>
  <c r="K55" i="11"/>
  <c r="K108" i="11"/>
  <c r="K84" i="11"/>
  <c r="K59" i="11"/>
  <c r="K41" i="11"/>
  <c r="K58" i="11"/>
  <c r="K78" i="11"/>
  <c r="K105" i="11"/>
  <c r="K93" i="11"/>
  <c r="K99" i="11"/>
  <c r="K21" i="11"/>
  <c r="K71" i="11"/>
  <c r="K77" i="11"/>
  <c r="K50" i="11"/>
  <c r="K68" i="11"/>
  <c r="K63" i="11"/>
  <c r="K109" i="11"/>
  <c r="K35" i="11"/>
  <c r="K37" i="11"/>
  <c r="K12" i="11"/>
  <c r="K52" i="11"/>
  <c r="K43" i="11"/>
  <c r="K27" i="11"/>
  <c r="K14" i="11"/>
  <c r="K101" i="11"/>
  <c r="K86" i="11"/>
  <c r="K32" i="11"/>
  <c r="K69" i="11"/>
  <c r="K15" i="11"/>
  <c r="K46" i="11"/>
  <c r="K100" i="11"/>
  <c r="K24" i="11"/>
  <c r="K44" i="11"/>
  <c r="K10" i="11"/>
  <c r="K85" i="11"/>
  <c r="K79" i="11"/>
  <c r="K65" i="11"/>
  <c r="K104" i="11"/>
  <c r="K81" i="11"/>
  <c r="K48" i="11"/>
  <c r="K22" i="11"/>
  <c r="K17" i="11"/>
  <c r="K87" i="11"/>
  <c r="K42" i="11"/>
  <c r="K36" i="11"/>
  <c r="K34" i="11"/>
  <c r="K45" i="11"/>
  <c r="K83" i="11"/>
  <c r="G49" i="11"/>
  <c r="G39" i="11"/>
  <c r="G103" i="11"/>
  <c r="G88" i="11"/>
  <c r="G16" i="11"/>
  <c r="G53" i="11"/>
  <c r="G57" i="11"/>
  <c r="G91" i="11"/>
  <c r="G38" i="11"/>
  <c r="G94" i="11"/>
  <c r="G26" i="11"/>
  <c r="G107" i="11"/>
  <c r="G11" i="11"/>
  <c r="G61" i="11"/>
  <c r="G106" i="11"/>
  <c r="G62" i="11"/>
  <c r="G76" i="11"/>
  <c r="G25" i="11"/>
  <c r="G56" i="11"/>
  <c r="G67" i="11"/>
  <c r="G74" i="11"/>
  <c r="G20" i="11"/>
  <c r="G96" i="11"/>
  <c r="G89" i="11"/>
  <c r="G82" i="11"/>
  <c r="G28" i="11"/>
  <c r="G40" i="11"/>
  <c r="G70" i="11"/>
  <c r="G98" i="11"/>
  <c r="G30" i="11"/>
  <c r="G95" i="11"/>
  <c r="G18" i="11"/>
  <c r="G19" i="11"/>
  <c r="G80" i="11"/>
  <c r="G73" i="11"/>
  <c r="G31" i="11"/>
  <c r="G60" i="11"/>
  <c r="G33" i="11"/>
  <c r="G13" i="11"/>
  <c r="G29" i="11"/>
  <c r="G64" i="11"/>
  <c r="G90" i="11"/>
  <c r="G75" i="11"/>
  <c r="G54" i="11"/>
  <c r="G102" i="11"/>
  <c r="G51" i="11"/>
  <c r="G92" i="11"/>
  <c r="G66" i="11"/>
  <c r="G23" i="11"/>
  <c r="G72" i="11"/>
  <c r="G47" i="11"/>
  <c r="G97" i="11"/>
  <c r="G55" i="11"/>
  <c r="G108" i="11"/>
  <c r="G84" i="11"/>
  <c r="G59" i="11"/>
  <c r="G41" i="11"/>
  <c r="G58" i="11"/>
  <c r="G78" i="11"/>
  <c r="G105" i="11"/>
  <c r="G93" i="11"/>
  <c r="G99" i="11"/>
  <c r="G21" i="11"/>
  <c r="G71" i="11"/>
  <c r="G77" i="11"/>
  <c r="G50" i="11"/>
  <c r="G68" i="11"/>
  <c r="G63" i="11"/>
  <c r="G109" i="11"/>
  <c r="G35" i="11"/>
  <c r="G37" i="11"/>
  <c r="G12" i="11"/>
  <c r="G52" i="11"/>
  <c r="G43" i="11"/>
  <c r="G27" i="11"/>
  <c r="G14" i="11"/>
  <c r="G101" i="11"/>
  <c r="G86" i="11"/>
  <c r="G32" i="11"/>
  <c r="G69" i="11"/>
  <c r="G15" i="11"/>
  <c r="G46" i="11"/>
  <c r="G100" i="11"/>
  <c r="G24" i="11"/>
  <c r="G44" i="11"/>
  <c r="G10" i="11"/>
  <c r="G85" i="11"/>
  <c r="G79" i="11"/>
  <c r="G65" i="11"/>
  <c r="G104" i="11"/>
  <c r="G81" i="11"/>
  <c r="G48" i="11"/>
  <c r="G22" i="11"/>
  <c r="G17" i="11"/>
  <c r="G87" i="11"/>
  <c r="G42" i="11"/>
  <c r="G36" i="11"/>
  <c r="G34" i="11"/>
  <c r="G45" i="11"/>
  <c r="G83" i="11"/>
  <c r="E49" i="11"/>
  <c r="E39" i="11"/>
  <c r="E103" i="11"/>
  <c r="E88" i="11"/>
  <c r="E16" i="11"/>
  <c r="E53" i="11"/>
  <c r="E57" i="11"/>
  <c r="E91" i="11"/>
  <c r="E38" i="11"/>
  <c r="E94" i="11"/>
  <c r="E26" i="11"/>
  <c r="E107" i="11"/>
  <c r="E11" i="11"/>
  <c r="E61" i="11"/>
  <c r="E106" i="11"/>
  <c r="E62" i="11"/>
  <c r="E76" i="11"/>
  <c r="E25" i="11"/>
  <c r="E56" i="11"/>
  <c r="E67" i="11"/>
  <c r="E74" i="11"/>
  <c r="E20" i="11"/>
  <c r="E96" i="11"/>
  <c r="E89" i="11"/>
  <c r="E82" i="11"/>
  <c r="E28" i="11"/>
  <c r="E40" i="11"/>
  <c r="E70" i="11"/>
  <c r="E98" i="11"/>
  <c r="E30" i="11"/>
  <c r="E95" i="11"/>
  <c r="E18" i="11"/>
  <c r="E19" i="11"/>
  <c r="E80" i="11"/>
  <c r="E73" i="11"/>
  <c r="E31" i="11"/>
  <c r="E60" i="11"/>
  <c r="E33" i="11"/>
  <c r="E13" i="11"/>
  <c r="E29" i="11"/>
  <c r="E64" i="11"/>
  <c r="E90" i="11"/>
  <c r="E75" i="11"/>
  <c r="E54" i="11"/>
  <c r="E102" i="11"/>
  <c r="E51" i="11"/>
  <c r="E92" i="11"/>
  <c r="E66" i="11"/>
  <c r="E23" i="11"/>
  <c r="E72" i="11"/>
  <c r="E47" i="11"/>
  <c r="E97" i="11"/>
  <c r="E55" i="11"/>
  <c r="E108" i="11"/>
  <c r="E84" i="11"/>
  <c r="E59" i="11"/>
  <c r="E41" i="11"/>
  <c r="E58" i="11"/>
  <c r="E78" i="11"/>
  <c r="E105" i="11"/>
  <c r="E93" i="11"/>
  <c r="E99" i="11"/>
  <c r="E21" i="11"/>
  <c r="E71" i="11"/>
  <c r="E77" i="11"/>
  <c r="E50" i="11"/>
  <c r="E68" i="11"/>
  <c r="E63" i="11"/>
  <c r="E109" i="11"/>
  <c r="E35" i="11"/>
  <c r="E37" i="11"/>
  <c r="E12" i="11"/>
  <c r="E52" i="11"/>
  <c r="E43" i="11"/>
  <c r="E27" i="11"/>
  <c r="E14" i="11"/>
  <c r="E101" i="11"/>
  <c r="E86" i="11"/>
  <c r="E32" i="11"/>
  <c r="E69" i="11"/>
  <c r="E15" i="11"/>
  <c r="E46" i="11"/>
  <c r="E100" i="11"/>
  <c r="E24" i="11"/>
  <c r="E44" i="11"/>
  <c r="E10" i="11"/>
  <c r="E85" i="11"/>
  <c r="E79" i="11"/>
  <c r="E65" i="11"/>
  <c r="E104" i="11"/>
  <c r="E81" i="11"/>
  <c r="E48" i="11"/>
  <c r="E22" i="11"/>
  <c r="E17" i="11"/>
  <c r="E87" i="11"/>
  <c r="E42" i="11"/>
  <c r="E36" i="11"/>
  <c r="E34" i="11"/>
  <c r="E45" i="11"/>
  <c r="E83" i="11"/>
  <c r="D8" i="22" l="1"/>
  <c r="D13" i="22" s="1"/>
  <c r="D19" i="22"/>
  <c r="D22" i="22"/>
  <c r="H8" i="22"/>
  <c r="D16" i="22" l="1"/>
  <c r="F16" i="22"/>
  <c r="I85" i="11" l="1"/>
  <c r="I59" i="11"/>
  <c r="I73" i="11"/>
  <c r="I62" i="11"/>
  <c r="I53" i="11"/>
  <c r="I88" i="11"/>
  <c r="I107" i="11"/>
  <c r="I79" i="11"/>
  <c r="I35" i="11"/>
  <c r="I70" i="11"/>
  <c r="I81" i="11"/>
  <c r="I84" i="11"/>
  <c r="I28" i="11"/>
  <c r="I19" i="11"/>
  <c r="I69" i="11"/>
  <c r="I30" i="11"/>
  <c r="I101" i="11"/>
  <c r="I91" i="11"/>
  <c r="I61" i="11"/>
  <c r="I68" i="11"/>
  <c r="I65" i="11"/>
  <c r="I37" i="11"/>
  <c r="I86" i="11"/>
  <c r="I75" i="11"/>
  <c r="I10" i="11"/>
  <c r="I105" i="11"/>
  <c r="I56" i="11"/>
  <c r="I38" i="11"/>
  <c r="I102" i="11"/>
  <c r="I33" i="11"/>
  <c r="I99" i="11"/>
  <c r="I26" i="11"/>
  <c r="I55" i="11"/>
  <c r="I22" i="11"/>
  <c r="I25" i="11"/>
  <c r="I49" i="11"/>
  <c r="I36" i="11"/>
  <c r="I72" i="11"/>
  <c r="I74" i="11"/>
  <c r="I100" i="11"/>
  <c r="I104" i="11"/>
  <c r="I67" i="11"/>
  <c r="I103" i="11"/>
  <c r="I46" i="11"/>
  <c r="I16" i="11"/>
  <c r="I32" i="11"/>
  <c r="I15" i="11"/>
  <c r="I78" i="11"/>
  <c r="I98" i="11"/>
  <c r="I39" i="11"/>
  <c r="I23" i="11"/>
  <c r="I31" i="11"/>
  <c r="I106" i="11"/>
  <c r="I64" i="11"/>
  <c r="I83" i="11"/>
  <c r="I20" i="11"/>
  <c r="I87" i="11"/>
  <c r="I41" i="11"/>
  <c r="I34" i="11"/>
  <c r="I40" i="11"/>
  <c r="I71" i="11"/>
  <c r="I80" i="11"/>
  <c r="I108" i="11"/>
  <c r="I43" i="11"/>
  <c r="I109" i="11"/>
  <c r="I58" i="11"/>
  <c r="I76" i="11"/>
  <c r="I89" i="11"/>
  <c r="I57" i="11"/>
  <c r="I14" i="11"/>
  <c r="I82" i="11"/>
  <c r="I77" i="11"/>
  <c r="I27" i="11"/>
  <c r="I51" i="11"/>
  <c r="I17" i="11"/>
  <c r="I29" i="11"/>
  <c r="I44" i="11"/>
  <c r="I66" i="11"/>
  <c r="I45" i="11"/>
  <c r="I50" i="11"/>
  <c r="I90" i="11"/>
  <c r="I11" i="11"/>
  <c r="I52" i="11"/>
  <c r="I18" i="11"/>
  <c r="I54" i="11"/>
  <c r="I13" i="11"/>
  <c r="I12" i="11"/>
  <c r="I24" i="11"/>
  <c r="I92" i="11"/>
  <c r="I21" i="11"/>
  <c r="I96" i="11"/>
  <c r="I93" i="11"/>
  <c r="I42" i="11"/>
  <c r="I48" i="11"/>
  <c r="I47" i="11"/>
  <c r="I94" i="11"/>
  <c r="I63" i="11"/>
  <c r="I95" i="11"/>
  <c r="I60" i="11"/>
  <c r="I97" i="11"/>
  <c r="F8" i="22" l="1"/>
  <c r="H13" i="22" s="1"/>
  <c r="H19" i="22"/>
</calcChain>
</file>

<file path=xl/sharedStrings.xml><?xml version="1.0" encoding="utf-8"?>
<sst xmlns="http://schemas.openxmlformats.org/spreadsheetml/2006/main" count="370" uniqueCount="330">
  <si>
    <t>Company Name</t>
  </si>
  <si>
    <t>Mula Ag</t>
  </si>
  <si>
    <t>Lovedino Ag</t>
  </si>
  <si>
    <t>Limoneyus Gmbh</t>
  </si>
  <si>
    <t>LoYes Ltd.</t>
  </si>
  <si>
    <t>Biarmu Gmbh</t>
  </si>
  <si>
    <t>MaYouLi Associates</t>
  </si>
  <si>
    <t>TECHMUFUTURE ASSOCIATES</t>
  </si>
  <si>
    <t>Me &amp; Partners</t>
  </si>
  <si>
    <t>DELUMA AG</t>
  </si>
  <si>
    <t>Mutech &amp; Partners</t>
  </si>
  <si>
    <t>Leda Gmbh</t>
  </si>
  <si>
    <t>Youlu Ltd.</t>
  </si>
  <si>
    <t>WeMaLo Ltd.</t>
  </si>
  <si>
    <t>LoveBi Associates</t>
  </si>
  <si>
    <t>MoneyYouMo AG</t>
  </si>
  <si>
    <t>BuWeLe Associates</t>
  </si>
  <si>
    <t>TechLuNo Associates</t>
  </si>
  <si>
    <t>Yesmoneyfuture Gmbh</t>
  </si>
  <si>
    <t>Dibear Associates</t>
  </si>
  <si>
    <t>BiMoDa AG</t>
  </si>
  <si>
    <t>DAMIFUTURE &amp; PARTNERS</t>
  </si>
  <si>
    <t>Bebu Ltd.</t>
  </si>
  <si>
    <t>YOUNO AG</t>
  </si>
  <si>
    <t>DaYesLo Associates</t>
  </si>
  <si>
    <t>Dumu Associates</t>
  </si>
  <si>
    <t>Buyouda &amp; Partners</t>
  </si>
  <si>
    <t>Dima Associates</t>
  </si>
  <si>
    <t>BuLuMoney &amp; Partners</t>
  </si>
  <si>
    <t>Mamiyes Inc.</t>
  </si>
  <si>
    <t>Mausmoney &amp; Partners</t>
  </si>
  <si>
    <t>Delove Associates</t>
  </si>
  <si>
    <t>DeMoney GmbH</t>
  </si>
  <si>
    <t>Ludufuture &amp; Partners</t>
  </si>
  <si>
    <t>MuBoDa &amp; Partners</t>
  </si>
  <si>
    <t>BILE AG</t>
  </si>
  <si>
    <t>LaDiFuture &amp; Partners</t>
  </si>
  <si>
    <t>BiBeMu AG</t>
  </si>
  <si>
    <t>Ar Associates</t>
  </si>
  <si>
    <t>BiBuMa Ltd.</t>
  </si>
  <si>
    <t>Youyesus &amp; Partners</t>
  </si>
  <si>
    <t>BeDuMi &amp; Partners</t>
  </si>
  <si>
    <t>WEMUBU &amp; PARTNERS</t>
  </si>
  <si>
    <t>Arle Inc.</t>
  </si>
  <si>
    <t>DOMOBO GMBH</t>
  </si>
  <si>
    <t>YOU AG</t>
  </si>
  <si>
    <t>Ludi Associates</t>
  </si>
  <si>
    <t>LEYES AG</t>
  </si>
  <si>
    <t>Laarbi Gmbh</t>
  </si>
  <si>
    <t>TechUs &amp; Partners</t>
  </si>
  <si>
    <t>DE ASSOCIATES</t>
  </si>
  <si>
    <t>FutureMoneyLu Inc.</t>
  </si>
  <si>
    <t>Youus Inc.</t>
  </si>
  <si>
    <t>Lovebula &amp; Partners</t>
  </si>
  <si>
    <t>Wefuturetech Associates</t>
  </si>
  <si>
    <t>DoLiFuture Associates</t>
  </si>
  <si>
    <t>Bomi Gmbh</t>
  </si>
  <si>
    <t>Debudu &amp; Partners</t>
  </si>
  <si>
    <t>Lube Inc.</t>
  </si>
  <si>
    <t>MODU LTD.</t>
  </si>
  <si>
    <t>Arlovefuture Gmbh</t>
  </si>
  <si>
    <t>Futurewe Associates</t>
  </si>
  <si>
    <t>TECHDIBE &amp; PARTNERS</t>
  </si>
  <si>
    <t>BuYouBe GmbH</t>
  </si>
  <si>
    <t>WeDa Associates</t>
  </si>
  <si>
    <t>MuAr Inc.</t>
  </si>
  <si>
    <t>MuDiDi GmbH</t>
  </si>
  <si>
    <t>Welu Ag</t>
  </si>
  <si>
    <t>Bulile Associates</t>
  </si>
  <si>
    <t>LOVEBU ASSOCIATES</t>
  </si>
  <si>
    <t>MOTECHMA LTD.</t>
  </si>
  <si>
    <t>Dema Inc.</t>
  </si>
  <si>
    <t>Bu Ltd.</t>
  </si>
  <si>
    <t>Delila Ltd.</t>
  </si>
  <si>
    <t>Dido Ltd.</t>
  </si>
  <si>
    <t>LiLeBe GmbH</t>
  </si>
  <si>
    <t>FutureBeAr Inc.</t>
  </si>
  <si>
    <t>NOYOU &amp; PARTNERS</t>
  </si>
  <si>
    <t>WeLo Ltd.</t>
  </si>
  <si>
    <t>BOYOUDA &amp; PARTNERS</t>
  </si>
  <si>
    <t>BUWE &amp; PARTNERS</t>
  </si>
  <si>
    <t>DUNO ASSOCIATES</t>
  </si>
  <si>
    <t>MeWe GmbH</t>
  </si>
  <si>
    <t>Beleyou &amp; Partners</t>
  </si>
  <si>
    <t>Limiyou Gmbh</t>
  </si>
  <si>
    <t>Lemali Associates</t>
  </si>
  <si>
    <t>BoYouNo Associates</t>
  </si>
  <si>
    <t>MoLi Ltd.</t>
  </si>
  <si>
    <t>Di Ag</t>
  </si>
  <si>
    <t>Miyes Gmbh</t>
  </si>
  <si>
    <t>Yesyouyes &amp; Partners</t>
  </si>
  <si>
    <t>DOLELE LTD.</t>
  </si>
  <si>
    <t>MoneyYes Ltd.</t>
  </si>
  <si>
    <t>DUME ASSOCIATES</t>
  </si>
  <si>
    <t>Luar Associates</t>
  </si>
  <si>
    <t>MoWeMa &amp; Partners</t>
  </si>
  <si>
    <t>LOVEMU INC.</t>
  </si>
  <si>
    <t>NoMoneyMe Associates</t>
  </si>
  <si>
    <t>Lovedemo Associates</t>
  </si>
  <si>
    <t>MoAr Inc.</t>
  </si>
  <si>
    <t>BiLoveYes GmbH</t>
  </si>
  <si>
    <t>This Example Contains:</t>
  </si>
  <si>
    <t>1. This Excel file</t>
  </si>
  <si>
    <t>Requirements:</t>
  </si>
  <si>
    <t>0. The user should have basic Excel knowledge involving simple functions, cell referencing, shapes/charts, etc.</t>
  </si>
  <si>
    <t>1. The user should be aware of named ranges (cf. Ribbon -&gt; Formulas -&gt; Name Manager)</t>
  </si>
  <si>
    <t>How this example works:</t>
  </si>
  <si>
    <t>1. Keep this file open</t>
  </si>
  <si>
    <t>Legal note:</t>
  </si>
  <si>
    <t>This example is provided as is. No guarantee for any harm caused by this example will be taken.</t>
  </si>
  <si>
    <t>For more information visit:</t>
  </si>
  <si>
    <t>2. The user should be aware of Excel Tables</t>
  </si>
  <si>
    <t>Gross Sales</t>
  </si>
  <si>
    <t>Net Margin</t>
  </si>
  <si>
    <t>Selected Company</t>
  </si>
  <si>
    <t>The currently selected company</t>
  </si>
  <si>
    <t>Sales and cost for the companies in different categories</t>
  </si>
  <si>
    <t>The information for the selected company</t>
  </si>
  <si>
    <t>Example Settings</t>
  </si>
  <si>
    <t>4. Load the embedded example settings in the upper right area.</t>
  </si>
  <si>
    <t>3.Select this workbook in the upper left area.</t>
  </si>
  <si>
    <t>5. Click "Make Slides" in order to create the target file</t>
  </si>
  <si>
    <t>YoY Growth</t>
  </si>
  <si>
    <t>Net Margin %</t>
  </si>
  <si>
    <t>Market Share</t>
  </si>
  <si>
    <t>Gross Sales Share</t>
  </si>
  <si>
    <t>Title</t>
  </si>
  <si>
    <t>Number of Products</t>
  </si>
  <si>
    <t>Gross Sales per Product</t>
  </si>
  <si>
    <t>Sales Fair Share Index</t>
  </si>
  <si>
    <t>Subtitle</t>
  </si>
  <si>
    <t/>
  </si>
  <si>
    <t>PD94bWwgdmVyc2lvbj0iMS4wIj8+DQo8U01fUHJlc2VudGF0aW9uIHhtbG5zOnhzZD0iaHR0cDovL3d3dy53My5vcmcvMjAwMS9YTUxTY2hlbWEiIHhtbG5zOnhzaT0iaHR0cDovL3d3dy53My5vcmcvMjAwMS9YTUxTY2hlbWEtaW5zdGFuY2UiPg0KICA8SGVpZ2h0PjcyMDwvSGVpZ2h0Pg0KICA8V2lkdGg+MTI4MDwvV2lkdGg+DQogIDxQYXRoVGVtcGxhdGVGaWxlPlQ6XFNseWRNa3JcU2x5ZE1rciBGQk4gRXhhbXBsZVxTbHlkTWtyIEZCTiBUZW1wbGF0ZS5wcHR4PC9QYXRoVGVtcGxhdGVGaWxlPg0KICA8UGF0aFRhcmdldEZpbGU+RkJOIERlY2tzXFNseWRNa3IgRkJOIEV4YW1wbGVzLnBwdHg8L1BhdGhUYXJnZXRGaWxlPg0KICA8U2xpZGVzPg0KICAgIDxTTV9TbGlkZT4NCiAgICAgIDxlbmFibGVkPnRydWU8L2VuYWJsZWQ+DQogICAgICA8TmFtZUluUFBUU2xpZGU+VGl0bGVTbGlkZTwvTmFtZUluUFBUU2xpZGU+DQogICAgICA8Q29uZGl0aW9uQWRkcmVzcyAvPg0KICAgICAgPEltcG9ydEhhbmRsaW5nPlVwZGF0ZTwvSW1wb3J0SGFuZGxpbmc+DQogICAgICA8U2hhcGVzPg0KICAgICAgICA8U01fU2hhcGU+DQogICAgICAgICAgPE5hbWU+VGl0bGU8L05hbWU+DQogICAgICAgICAgPE5hbWVJblBQVFNoYXBlPlRpdGxlPC9OYW1lSW5QUFRTaGFwZT4NCiAgICAgICAgICA8SWRJblBQVFNoYXBlPjExPC9JZEluUFBUU2hhcGU+DQogICAgICAgICAgPFNvdXJjZUFkZHJlc3M+R2VuZXJhbFtQcmVzZW50YXRpb24gVGl0bGVdPC9Tb3VyY2VBZGRyZXNz</t>
  </si>
  <si>
    <t>Pg0KICAgICAgICAgIDxDb25kaXRpb25BZGRyZXNzIC8+DQogICAgICAgICAgPEhlaWdodD4xNTQ8L0hlaWdodD4NCiAgICAgICAgICA8V2lkdGg+MTA4ODwvV2lkdGg+DQogICAgICAgICAgPFRvcD42PC9Ub3A+DQogICAgICAgICAgPExlZnQ+OTY8L0xlZnQ+DQogICAgICAgICAgPEF1dG9TaGFwZVR5cGU+bXNvU2hhcGVSZWN0YW5nbGU8L0F1dG9TaGFwZVR5cGU+DQogICAgICAgICAgPFJlc2l6ZU1vZGU+Tm9SZXNpemU8L1Jlc2l6ZU1vZGU+DQogICAgICAgICAgPEV4cG9ydE1vZGU+UGxhaW5fVGV4dDwvRXhwb3J0TW9kZT4NCiAgICAgICAgICA8Wk9yZGVyUG9zaXRpb24+MTwvWk9yZGVyUG9zaXRpb24+DQogICAgICAgICAgPElzTm9UaGlua0NlbGxTaGFwZT5mYWxzZTwvSXNOb1RoaW5rQ2VsbFNoYXBlPg0KICAgICAgICAgIDxoYWRUaGlua0NlbGxUYWc+ZmFsc2U8L2hhZFRoaW5rQ2VsbFRhZz4NCiAgICAgICAgPC9TTV9TaGFwZT4NCiAgICAgICAgPFNNX1NoYXBlPg0KICAgICAgICAgIDxOYW1lPlN1YnRpdGxlPC9OYW1lPg0KICAgICAgICAgIDxOYW1lSW5QUFRTaGFwZT5TdWJ0aXRsZTwvTmFtZUluUFBUU2hhcGU+DQogICAgICAgICAgPElkSW5QUFRTaGFwZT4xMjwvSWRJblBQVFNoYXBlPg0KICAgICAgICAgIDxTb3VyY2VBZGRyZXNzIC8+DQogICAgICAgICAgPENvbmRpdGlvbkFkZHJlc3MgLz4NCiAgICAgICAgICA8SGVpZ2h0PjE4NDwvSGVpZ2h0Pg0KICAgICAgICAgIDxXaWR0aD44OTY8L1dpZHRoPg0KICAgICAgICAgIDxUb3A+NDA4</t>
  </si>
  <si>
    <t>PC9Ub3A+DQogICAgICAgICAgPExlZnQ+MTkyPC9MZWZ0Pg0KICAgICAgICAgIDxBdXRvU2hhcGVUeXBlPm1zb1NoYXBlUmVjdGFuZ2xlPC9BdXRvU2hhcGVUeXBlPg0KICAgICAgICAgIDxSZXNpemVNb2RlPk5vUmVzaXplPC9SZXNpemVNb2RlPg0KICAgICAgICAgIDxFeHBvcnRNb2RlPlBsYWluX1RleHQ8L0V4cG9ydE1vZGU+DQogICAgICAgICAgPFpPcmRlclBvc2l0aW9uPjI8L1pPcmRlclBvc2l0aW9uPg0KICAgICAgICAgIDxJc05vVGhpbmtDZWxsU2hhcGU+ZmFsc2U8L0lzTm9UaGlua0NlbGxTaGFwZT4NCiAgICAgICAgICA8aGFkVGhpbmtDZWxsVGFnPmZhbHNlPC9oYWRUaGlua0NlbGxUYWc+DQogICAgICAgIDwvU01fU2hhcGU+DQogICAgICAgIDxTTV9TaGFwZT4NCiAgICAgICAgICA8TmFtZT5EYXRlPC9OYW1lPg0KICAgICAgICAgIDxOYW1lSW5QUFRTaGFwZT5EYXRlPC9OYW1lSW5QUFRTaGFwZT4NCiAgICAgICAgICA8SWRJblBQVFNoYXBlPjEzPC9JZEluUFBUU2hhcGU+DQogICAgICAgICAgPFNvdXJjZUFkZHJlc3MgLz4NCiAgICAgICAgICA8Q29uZGl0aW9uQWRkcmVzcyAvPg0KICAgICAgICAgIDxIZWlnaHQ+NTQ8L0hlaWdodD4NCiAgICAgICAgICA8V2lkdGg+MzI0PC9XaWR0aD4NCiAgICAgICAgICA8VG9wPjYxODwvVG9wPg0KICAgICAgICAgIDxMZWZ0PjQ3ODwvTGVmdD4NCiAgICAgICAgICA8QXV0b1NoYXBlVHlwZT5tc29TaGFwZVJlY3RhbmdsZTwvQXV0b1NoYXBlVHlwZT4NCiAgICAgICAgICA8UmVzaXplTW9kZT5Ob1Jl</t>
  </si>
  <si>
    <t>c2l6ZTwvUmVzaXplTW9kZT4NCiAgICAgICAgICA8RXhwb3J0TW9kZT5QbGFpbl9UZXh0PC9FeHBvcnRNb2RlPg0KICAgICAgICAgIDxaT3JkZXJQb3NpdGlvbj4zPC9aT3JkZXJQb3NpdGlvbj4NCiAgICAgICAgICA8SXNOb1RoaW5rQ2VsbFNoYXBlPmZhbHNlPC9Jc05vVGhpbmtDZWxsU2hhcGU+DQogICAgICAgICAgPGhhZFRoaW5rQ2VsbFRhZz5mYWxzZTwvaGFkVGhpbmtDZWxsVGFnPg0KICAgICAgICA8L1NNX1NoYXBlPg0KICAgICAgPC9TaGFwZXM+DQogICAgICA8TmFtZT5UaXRsZVNsaWRlPC9OYW1lPg0KICAgIDwvU01fU2xpZGU+DQogICAgPFNNX1NsaWRlPg0KICAgICAgPGVuYWJsZWQ+dHJ1ZTwvZW5hYmxlZD4NCiAgICAgIDxOYW1lSW5QUFRTbGlkZT5Hcm9zc1NhbGVzSGlzdG9ncmFtIFNsaWRlPC9OYW1lSW5QUFRTbGlkZT4NCiAgICAgIDxDb25kaXRpb25BZGRyZXNzIC8+DQogICAgICA8SW1wb3J0SGFuZGxpbmc+VXBkYXRlPC9JbXBvcnRIYW5kbGluZz4NCiAgICAgIDxTaGFwZXM+DQogICAgICAgIDxTTV9TaGFwZT4NCiAgICAgICAgICA8TmFtZT5Mb2dvPC9OYW1lPg0KICAgICAgICAgIDxOYW1lSW5QUFRTaGFwZT5Mb2dvPC9OYW1lSW5QUFRTaGFwZT4NCiAgICAgICAgICA8SWRJblBQVFNoYXBlPjE4PC9JZEluUFBUU2hhcGU+DQogICAgICAgICAgPFNvdXJjZUFkZHJlc3M+R2VuZXJhbFtMb2dvXTwvU291cmNlQWRkcmVzcz4NCiAgICAgICAgICA8Q29uZGl0aW9uQWRkcmVzcyAvPg0KICAgICAgICAgIDxIZWlnaHQ+OTc8L0hlaWdo</t>
  </si>
  <si>
    <t>dD4NCiAgICAgICAgICA8V2lkdGg+MTU2PC9XaWR0aD4NCiAgICAgICAgICA8VG9wPjI5PC9Ub3A+DQogICAgICAgICAgPExlZnQ+MTA2MDwvTGVmdD4NCiAgICAgICAgICA8QXV0b1NoYXBlVHlwZT5tc29TaGFwZVJlY3RhbmdsZTwvQXV0b1NoYXBlVHlwZT4NCiAgICAgICAgICA8UmVzaXplTW9kZT5SZXNpemVIZWlnaHQ8L1Jlc2l6ZU1vZGU+DQogICAgICAgICAgPEV4cG9ydE1vZGU+SW5kaXJlY3RfU2hhcGU8L0V4cG9ydE1vZGU+DQogICAgICAgICAgPFpPcmRlclBvc2l0aW9uPjE8L1pPcmRlclBvc2l0aW9uPg0KICAgICAgICAgIDxJc05vVGhpbmtDZWxsU2hhcGU+ZmFsc2U8L0lzTm9UaGlua0NlbGxTaGFwZT4NCiAgICAgICAgICA8aGFkVGhpbmtDZWxsVGFnPmZhbHNlPC9oYWRUaGlua0NlbGxUYWc+DQogICAgICAgIDwvU01fU2hhcGU+DQogICAgICAgIDxTTV9TaGFwZT4NCiAgICAgICAgICA8TmFtZT5UaXRsZTwvTmFtZT4NCiAgICAgICAgICA8TmFtZUluUFBUU2hhcGU+VGl0bGU8L05hbWVJblBQVFNoYXBlPg0KICAgICAgICAgIDxJZEluUFBUU2hhcGU+MTc8L0lkSW5QUFRTaGFwZT4NCiAgICAgICAgICA8U291cmNlQWRkcmVzcz5Hcm9zc1NhbGVzSGlzdG9ncmFtU2xpZGVEYXRhW1RpdGxlXTwvU291cmNlQWRkcmVzcz4NCiAgICAgICAgICA8Q29uZGl0aW9uQWRkcmVzcyAvPg0KICAgICAgICAgIDxIZWlnaHQ+OTc8L0hlaWdodD4NCiAgICAgICAgICA8V2lkdGg+ODY1PC9XaWR0aD4NCiAgICAgICAgICA8VG9wPjI5PC9Ub3A+DQogICAg</t>
  </si>
  <si>
    <t>ICAgICAgPExlZnQ+MTc4PC9MZWZ0Pg0KICAgICAgICAgIDxBdXRvU2hhcGVUeXBlPm1zb1NoYXBlUmVjdGFuZ2xlPC9BdXRvU2hhcGVUeXBlPg0KICAgICAgICAgIDxSZXNpemVNb2RlPk5vUmVzaXplPC9SZXNpemVNb2RlPg0KICAgICAgICAgIDxFeHBvcnRNb2RlPlBsYWluX1RleHQ8L0V4cG9ydE1vZGU+DQogICAgICAgICAgPFpPcmRlclBvc2l0aW9uPjI8L1pPcmRlclBvc2l0aW9uPg0KICAgICAgICAgIDxJc05vVGhpbmtDZWxsU2hhcGU+ZmFsc2U8L0lzTm9UaGlua0NlbGxTaGFwZT4NCiAgICAgICAgICA8aGFkVGhpbmtDZWxsVGFnPmZhbHNlPC9oYWRUaGlua0NlbGxUYWc+DQogICAgICAgIDwvU01fU2hhcGU+DQogICAgICAgIDxTTV9TaGFwZT4NCiAgICAgICAgICA8TmFtZT5TdWJ0aXRsZTwvTmFtZT4NCiAgICAgICAgICA8TmFtZUluUFBUU2hhcGU+U3VidGl0bGU8L05hbWVJblBQVFNoYXBlPg0KICAgICAgICAgIDxJZEluUFBUU2hhcGU+MTk8L0lkSW5QUFRTaGFwZT4NCiAgICAgICAgICA8U291cmNlQWRkcmVzcz5Hcm9zc1NhbGVzSGlzdG9ncmFtU2xpZGVEYXRhW1N1YnRpdGxlXTwvU291cmNlQWRkcmVzcz4NCiAgICAgICAgICA8Q29uZGl0aW9uQWRkcmVzcyAvPg0KICAgICAgICAgIDxIZWlnaHQ+NzI8L0hlaWdodD4NCiAgICAgICAgICA8V2lkdGg+MTE1MjwvV2lkdGg+DQogICAgICAgICAgPFRvcD4xODA8L1RvcD4NCiAgICAgICAgICA8TGVmdD42NDwvTGVmdD4NCiAgICAgICAgICA8QXV0b1NoYXBlVHlwZT5tc29TaGFwZVJlY3Rh</t>
  </si>
  <si>
    <t>bmdsZTwvQXV0b1NoYXBlVHlwZT4NCiAgICAgICAgICA8UmVzaXplTW9kZT5Ob1Jlc2l6ZTwvUmVzaXplTW9kZT4NCiAgICAgICAgICA8RXhwb3J0TW9kZT5QbGFpbl9UZXh0PC9FeHBvcnRNb2RlPg0KICAgICAgICAgIDxaT3JkZXJQb3NpdGlvbj4zPC9aT3JkZXJQb3NpdGlvbj4NCiAgICAgICAgICA8SXNOb1RoaW5rQ2VsbFNoYXBlPmZhbHNlPC9Jc05vVGhpbmtDZWxsU2hhcGU+DQogICAgICAgICAgPGhhZFRoaW5rQ2VsbFRhZz5mYWxzZTwvaGFkVGhpbmtDZWxsVGFnPg0KICAgICAgICA8L1NNX1NoYXBlPg0KICAgICAgICA8U01fU2hhcGU+DQogICAgICAgICAgPE5hbWU+Q2hhcnQ8L05hbWU+DQogICAgICAgICAgPE5hbWVJblBQVFNoYXBlPkNoYXJ0PC9OYW1lSW5QUFRTaGFwZT4NCiAgICAgICAgICA8SWRJblBQVFNoYXBlPjY8L0lkSW5QUFRTaGFwZT4NCiAgICAgICAgICA8U291cmNlQWRkcmVzcz5Hcm9zc1NhbGVzSGlzdG9ncmFtU2xpZGVEYXRhW0NoYXJ0XTwvU291cmNlQWRkcmVzcz4NCiAgICAgICAgICA8Q29uZGl0aW9uQWRkcmVzcyAvPg0KICAgICAgICAgIDxIZWlnaHQ+Mzk2PC9IZWlnaHQ+DQogICAgICAgICAgPFdpZHRoPjExNTQ8L1dpZHRoPg0KICAgICAgICAgIDxUb3A+MjUyPC9Ub3A+DQogICAgICAgICAgPExlZnQ+NjI8L0xlZnQ+DQogICAgICAgICAgPEF1dG9TaGFwZVR5cGU+bXNvU2hhcGVSZWN0YW5nbGU8L0F1dG9TaGFwZVR5cGU+DQogICAgICAgICAgPFJlc2l6ZU1vZGU+Tm9SZXNpemU8L1Jlc2l6ZU1vZGU+DQogICAg</t>
  </si>
  <si>
    <t>ICAgICAgPEV4cG9ydE1vZGU+SW5kaXJlY3RfU2hhcGU8L0V4cG9ydE1vZGU+DQogICAgICAgICAgPFpPcmRlclBvc2l0aW9uPjQ8L1pPcmRlclBvc2l0aW9uPg0KICAgICAgICAgIDxJc05vVGhpbmtDZWxsU2hhcGU+ZmFsc2U8L0lzTm9UaGlua0NlbGxTaGFwZT4NCiAgICAgICAgICA8aGFkVGhpbmtDZWxsVGFnPmZhbHNlPC9oYWRUaGlua0NlbGxUYWc+DQogICAgICAgIDwvU01fU2hhcGU+DQogICAgICAgIDxTTV9TaGFwZT4NCiAgICAgICAgICA8TmFtZT5EYXRlIFBsYWNlaG9sZGVyIDM8L05hbWU+DQogICAgICAgICAgPE5hbWVJblBQVFNoYXBlPkRhdGUgUGxhY2Vob2xkZXIgMzwvTmFtZUluUFBUU2hhcGU+DQogICAgICAgICAgPElkSW5QUFRTaGFwZT40PC9JZEluUFBUU2hhcGU+DQogICAgICAgICAgPEhlaWdodD4zODwvSGVpZ2h0Pg0KICAgICAgICAgIDxXaWR0aD4yOTk8L1dpZHRoPg0KICAgICAgICAgIDxUb3A+NjY3PC9Ub3A+DQogICAgICAgICAgPExlZnQ+NjQ8L0xlZnQ+DQogICAgICAgICAgPEF1dG9TaGFwZVR5cGU+bXNvU2hhcGVSZWN0YW5nbGU8L0F1dG9TaGFwZVR5cGU+DQogICAgICAgICAgPFJlc2l6ZU1vZGU+Tm9SZXNpemU8L1Jlc2l6ZU1vZGU+DQogICAgICAgICAgPEV4cG9ydE1vZGU+UGxhaW5fVGV4dDwvRXhwb3J0TW9kZT4NCiAgICAgICAgICA8Wk9yZGVyUG9zaXRpb24+NTwvWk9yZGVyUG9zaXRpb24+DQogICAgICAgICAgPElzTm9UaGlua0NlbGxTaGFwZT5mYWxzZTwvSXNOb1RoaW5rQ2VsbFNoYXBlPg0KICAgICAg</t>
  </si>
  <si>
    <t>ICAgIDxoYWRUaGlua0NlbGxUYWc+ZmFsc2U8L2hhZFRoaW5rQ2VsbFRhZz4NCiAgICAgICAgPC9TTV9TaGFwZT4NCiAgICAgICAgPFNNX1NoYXBlPg0KICAgICAgICAgIDxOYW1lPkZvb3RlciBQbGFjZWhvbGRlciA0PC9OYW1lPg0KICAgICAgICAgIDxOYW1lSW5QUFRTaGFwZT5Gb290ZXIgUGxhY2Vob2xkZXIgNDwvTmFtZUluUFBUU2hhcGU+DQogICAgICAgICAgPElkSW5QUFRTaGFwZT41PC9JZEluUFBUU2hhcGU+DQogICAgICAgICAgPEhlaWdodD4zODwvSGVpZ2h0Pg0KICAgICAgICAgIDxXaWR0aD40MDU8L1dpZHRoPg0KICAgICAgICAgIDxUb3A+NjY3PC9Ub3A+DQogICAgICAgICAgPExlZnQ+NDM3PC9MZWZ0Pg0KICAgICAgICAgIDxBdXRvU2hhcGVUeXBlPm1zb1NoYXBlUmVjdGFuZ2xlPC9BdXRvU2hhcGVUeXBlPg0KICAgICAgICAgIDxSZXNpemVNb2RlPk5vUmVzaXplPC9SZXNpemVNb2RlPg0KICAgICAgICAgIDxFeHBvcnRNb2RlPlBsYWluX1RleHQ8L0V4cG9ydE1vZGU+DQogICAgICAgICAgPFpPcmRlclBvc2l0aW9uPjY8L1pPcmRlclBvc2l0aW9uPg0KICAgICAgICAgIDxJc05vVGhpbmtDZWxsU2hhcGU+ZmFsc2U8L0lzTm9UaGlua0NlbGxTaGFwZT4NCiAgICAgICAgICA8aGFkVGhpbmtDZWxsVGFnPmZhbHNlPC9oYWRUaGlua0NlbGxUYWc+DQogICAgICAgIDwvU01fU2hhcGU+DQogICAgICAgIDxTTV9TaGFwZT4NCiAgICAgICAgICA8TmFtZT5TbGlkZSBOdW1iZXIgUGxhY2Vob2xkZXIgNjwvTmFtZT4NCiAgICAgICAgICA8TmFt</t>
  </si>
  <si>
    <t>ZUluUFBUU2hhcGU+U2xpZGUgTnVtYmVyIFBsYWNlaG9sZGVyIDY8L05hbWVJblBQVFNoYXBlPg0KICAgICAgICAgIDxJZEluUFBUU2hhcGU+NzwvSWRJblBQVFNoYXBlPg0KICAgICAgICAgIDxIZWlnaHQ+Mzg8L0hlaWdodD4NCiAgICAgICAgICA8V2lkdGg+Mjk5PC9XaWR0aD4NCiAgICAgICAgICA8VG9wPjY2NzwvVG9wPg0KICAgICAgICAgIDxMZWZ0PjkxNzwvTGVmdD4NCiAgICAgICAgICA8QXV0b1NoYXBlVHlwZT5tc29TaGFwZVJlY3RhbmdsZTwvQXV0b1NoYXBlVHlwZT4NCiAgICAgICAgICA8UmVzaXplTW9kZT5Ob1Jlc2l6ZTwvUmVzaXplTW9kZT4NCiAgICAgICAgICA8RXhwb3J0TW9kZT5QbGFpbl9UZXh0PC9FeHBvcnRNb2RlPg0KICAgICAgICAgIDxaT3JkZXJQb3NpdGlvbj43PC9aT3JkZXJQb3NpdGlvbj4NCiAgICAgICAgICA8SXNOb1RoaW5rQ2VsbFNoYXBlPmZhbHNlPC9Jc05vVGhpbmtDZWxsU2hhcGU+DQogICAgICAgICAgPGhhZFRoaW5rQ2VsbFRhZz5mYWxzZTwvaGFkVGhpbmtDZWxsVGFnPg0KICAgICAgICA8L1NNX1NoYXBlPg0KICAgICAgPC9TaGFwZXM+DQogICAgICA8TmFtZT5Hcm9zc1NhbGVzSGlzdG9ncmFtIFNsaWRlPC9OYW1lPg0KICAgIDwvU01fU2xpZGU+DQogICAgPFNNX1NsaWRlPg0KICAgICAgPGVuYWJsZWQ+dHJ1ZTwvZW5hYmxlZD4NCiAgICAgIDxOYW1lSW5QUFRTbGlkZT5QZXJmb3JtYW5jZVZzRmFpcnNoYXJlIFNsaWRlPC9OYW1lSW5QUFRTbGlkZT4NCiAgICAgIDxDb25kaXRpb25BZGRyZXNzIC8+DQog</t>
  </si>
  <si>
    <t>ICAgICA8SW1wb3J0SGFuZGxpbmc+VXBkYXRlPC9JbXBvcnRIYW5kbGluZz4NCiAgICAgIDxTaGFwZXM+DQogICAgICAgIDxTTV9TaGFwZT4NCiAgICAgICAgICA8TmFtZT5Mb2dvPC9OYW1lPg0KICAgICAgICAgIDxOYW1lSW5QUFRTaGFwZT5Mb2dvPC9OYW1lSW5QUFRTaGFwZT4NCiAgICAgICAgICA8SWRJblBQVFNoYXBlPjM8L0lkSW5QUFRTaGFwZT4NCiAgICAgICAgICA8U291cmNlQWRkcmVzcz5HZW5lcmFsW0xvZ29dPC9Tb3VyY2VBZGRyZXNzPg0KICAgICAgICAgIDxDb25kaXRpb25BZGRyZXNzIC8+DQogICAgICAgICAgPEhlaWdodD45NzwvSGVpZ2h0Pg0KICAgICAgICAgIDxXaWR0aD4xNTY8L1dpZHRoPg0KICAgICAgICAgIDxUb3A+Mjk8L1RvcD4NCiAgICAgICAgICA8TGVmdD4xMDYwPC9MZWZ0Pg0KICAgICAgICAgIDxBdXRvU2hhcGVUeXBlPm1zb1NoYXBlUmVjdGFuZ2xlPC9BdXRvU2hhcGVUeXBlPg0KICAgICAgICAgIDxSZXNpemVNb2RlPlJlc2l6ZUhlaWdodDwvUmVzaXplTW9kZT4NCiAgICAgICAgICA8RXhwb3J0TW9kZT5JbmRpcmVjdF9TaGFwZTwvRXhwb3J0TW9kZT4NCiAgICAgICAgICA8Wk9yZGVyUG9zaXRpb24+MTwvWk9yZGVyUG9zaXRpb24+DQogICAgICAgICAgPElzTm9UaGlua0NlbGxTaGFwZT5mYWxzZTwvSXNOb1RoaW5rQ2VsbFNoYXBlPg0KICAgICAgICAgIDxoYWRUaGlua0NlbGxUYWc+ZmFsc2U8L2hhZFRoaW5rQ2VsbFRhZz4NCiAgICAgICAgPC9TTV9TaGFwZT4NCiAgICAgICAgPFNNX1NoYXBlPg0KICAgICAg</t>
  </si>
  <si>
    <t>ICAgIDxOYW1lPlRpdGxlPC9OYW1lPg0KICAgICAgICAgIDxOYW1lSW5QUFRTaGFwZT5UaXRsZTwvTmFtZUluUFBUU2hhcGU+DQogICAgICAgICAgPElkSW5QUFRTaGFwZT4yPC9JZEluUFBUU2hhcGU+DQogICAgICAgICAgPFNvdXJjZUFkZHJlc3M+UGVyZm9ybWFuY2VWU0ZhaXJTaGFyZUluZGV4U2xpZGVEYXRhW1RpdGxlXTwvU291cmNlQWRkcmVzcz4NCiAgICAgICAgICA8Q29uZGl0aW9uQWRkcmVzcyAvPg0KICAgICAgICAgIDxIZWlnaHQ+OTc8L0hlaWdodD4NCiAgICAgICAgICA8V2lkdGg+ODY1PC9XaWR0aD4NCiAgICAgICAgICA8VG9wPjI5PC9Ub3A+DQogICAgICAgICAgPExlZnQ+MTc4PC9MZWZ0Pg0KICAgICAgICAgIDxBdXRvU2hhcGVUeXBlPm1zb1NoYXBlUmVjdGFuZ2xlPC9BdXRvU2hhcGVUeXBlPg0KICAgICAgICAgIDxSZXNpemVNb2RlPk5vUmVzaXplPC9SZXNpemVNb2RlPg0KICAgICAgICAgIDxFeHBvcnRNb2RlPlBsYWluX1RleHQ8L0V4cG9ydE1vZGU+DQogICAgICAgICAgPFpPcmRlclBvc2l0aW9uPjI8L1pPcmRlclBvc2l0aW9uPg0KICAgICAgICAgIDxJc05vVGhpbmtDZWxsU2hhcGU+ZmFsc2U8L0lzTm9UaGlua0NlbGxTaGFwZT4NCiAgICAgICAgICA8aGFkVGhpbmtDZWxsVGFnPmZhbHNlPC9oYWRUaGlua0NlbGxUYWc+DQogICAgICAgIDwvU01fU2hhcGU+DQogICAgICAgIDxTTV9TaGFwZT4NCiAgICAgICAgICA8TmFtZT5TdWJ0aXRsZSBSaWdodDwvTmFtZT4NCiAgICAgICAgICA8TmFtZUluUFBUU2hhcGU+U3VidGl0</t>
  </si>
  <si>
    <t>bGUgUmlnaHQ8L05hbWVJblBQVFNoYXBlPg0KICAgICAgICAgIDxJZEluUFBUU2hhcGU+NTwvSWRJblBQVFNoYXBlPg0KICAgICAgICAgIDxTb3VyY2VBZGRyZXNzPlBlcmZvcm1hbmNlVlNGYWlyU2hhcmVJbmRleFNsaWRlRGF0YVtTdWJ0aXRsZSBSaWdodF08L1NvdXJjZUFkZHJlc3M+DQogICAgICAgICAgPENvbmRpdGlvbkFkZHJlc3MgLz4NCiAgICAgICAgICA8SGVpZ2h0PjcyPC9IZWlnaHQ+DQogICAgICAgICAgPFdpZHRoPjU0MDwvV2lkdGg+DQogICAgICAgICAgPFRvcD4xODA8L1RvcD4NCiAgICAgICAgICA8TGVmdD42NzY8L0xlZnQ+DQogICAgICAgICAgPEF1dG9TaGFwZVR5cGU+bXNvU2hhcGVSZWN0YW5nbGU8L0F1dG9TaGFwZVR5cGU+DQogICAgICAgICAgPFJlc2l6ZU1vZGU+Tm9SZXNpemU8L1Jlc2l6ZU1vZGU+DQogICAgICAgICAgPEV4cG9ydE1vZGU+UGxhaW5fVGV4dDwvRXhwb3J0TW9kZT4NCiAgICAgICAgICA8Wk9yZGVyUG9zaXRpb24+MzwvWk9yZGVyUG9zaXRpb24+DQogICAgICAgICAgPElzTm9UaGlua0NlbGxTaGFwZT5mYWxzZTwvSXNOb1RoaW5rQ2VsbFNoYXBlPg0KICAgICAgICAgIDxoYWRUaGlua0NlbGxUYWc+ZmFsc2U8L2hhZFRoaW5rQ2VsbFRhZz4NCiAgICAgICAgPC9TTV9TaGFwZT4NCiAgICAgICAgPFNNX1NoYXBlPg0KICAgICAgICAgIDxOYW1lPlN1YnRpdGxlIExlZnQ8L05hbWU+DQogICAgICAgICAgPE5hbWVJblBQVFNoYXBlPlN1YnRpdGxlIExlZnQ8L05hbWVJblBQVFNoYXBlPg0KICAgICAgICAgIDxJ</t>
  </si>
  <si>
    <t>ZEluUFBUU2hhcGU+NDwvSWRJblBQVFNoYXBlPg0KICAgICAgICAgIDxTb3VyY2VBZGRyZXNzPlBlcmZvcm1hbmNlVlNGYWlyU2hhcmVJbmRleFNsaWRlRGF0YVtTdWJ0aXRsZSBMZWZ0XTwvU291cmNlQWRkcmVzcz4NCiAgICAgICAgICA8Q29uZGl0aW9uQWRkcmVzcyAvPg0KICAgICAgICAgIDxIZWlnaHQ+NzI8L0hlaWdodD4NCiAgICAgICAgICA8V2lkdGg+NTQwPC9XaWR0aD4NCiAgICAgICAgICA8VG9wPjE4MDwvVG9wPg0KICAgICAgICAgIDxMZWZ0PjY0PC9MZWZ0Pg0KICAgICAgICAgIDxBdXRvU2hhcGVUeXBlPm1zb1NoYXBlUmVjdGFuZ2xlPC9BdXRvU2hhcGVUeXBlPg0KICAgICAgICAgIDxSZXNpemVNb2RlPk5vUmVzaXplPC9SZXNpemVNb2RlPg0KICAgICAgICAgIDxFeHBvcnRNb2RlPlBsYWluX1RleHQ8L0V4cG9ydE1vZGU+DQogICAgICAgICAgPFpPcmRlclBvc2l0aW9uPjQ8L1pPcmRlclBvc2l0aW9uPg0KICAgICAgICAgIDxJc05vVGhpbmtDZWxsU2hhcGU+ZmFsc2U8L0lzTm9UaGlua0NlbGxTaGFwZT4NCiAgICAgICAgICA8aGFkVGhpbmtDZWxsVGFnPmZhbHNlPC9oYWRUaGlua0NlbGxUYWc+DQogICAgICAgIDwvU01fU2hhcGU+DQogICAgICAgIDxTTV9TaGFwZT4NCiAgICAgICAgICA8TmFtZT5DaGFydCBMZWZ0PC9OYW1lPg0KICAgICAgICAgIDxOYW1lSW5QUFRTaGFwZT5DaGFydCBMZWZ0PC9OYW1lSW5QUFRTaGFwZT4NCiAgICAgICAgICA8SWRJblBQVFNoYXBlPjY8L0lkSW5QUFRTaGFwZT4NCiAgICAgICAgICA8U291cmNl</t>
  </si>
  <si>
    <t>QWRkcmVzcz5QZXJmb3JtYW5jZVZTRmFpclNoYXJlSW5kZXhTbGlkZURhdGFbQ2hhcnQgTGVmdF08L1NvdXJjZUFkZHJlc3M+DQogICAgICAgICAgPENvbmRpdGlvbkFkZHJlc3MgLz4NCiAgICAgICAgICA8SGVpZ2h0PjM5NjwvSGVpZ2h0Pg0KICAgICAgICAgIDxXaWR0aD41NDI8L1dpZHRoPg0KICAgICAgICAgIDxUb3A+MjUyPC9Ub3A+DQogICAgICAgICAgPExlZnQ+NjI8L0xlZnQ+DQogICAgICAgICAgPEF1dG9TaGFwZVR5cGU+bXNvU2hhcGVSZWN0YW5nbGU8L0F1dG9TaGFwZVR5cGU+DQogICAgICAgICAgPFJlc2l6ZU1vZGU+Tm9SZXNpemU8L1Jlc2l6ZU1vZGU+DQogICAgICAgICAgPEV4cG9ydE1vZGU+SW5kaXJlY3RfU2hhcGU8L0V4cG9ydE1vZGU+DQogICAgICAgICAgPFpPcmRlclBvc2l0aW9uPjU8L1pPcmRlclBvc2l0aW9uPg0KICAgICAgICAgIDxJc05vVGhpbmtDZWxsU2hhcGU+ZmFsc2U8L0lzTm9UaGlua0NlbGxTaGFwZT4NCiAgICAgICAgICA8aGFkVGhpbmtDZWxsVGFnPmZhbHNlPC9oYWRUaGlua0NlbGxUYWc+DQogICAgICAgIDwvU01fU2hhcGU+DQogICAgICAgIDxTTV9TaGFwZT4NCiAgICAgICAgICA8TmFtZT5DaGFydCBSaWdodDwvTmFtZT4NCiAgICAgICAgICA8TmFtZUluUFBUU2hhcGU+Q2hhcnQgUmlnaHQ8L05hbWVJblBQVFNoYXBlPg0KICAgICAgICAgIDxJZEluUFBUU2hhcGU+NzwvSWRJblBQVFNoYXBlPg0KICAgICAgICAgIDxTb3VyY2VBZGRyZXNzPlBlcmZvcm1hbmNlVlNGYWlyU2hhcmVJbmRleFNsaWRlRGF0</t>
  </si>
  <si>
    <t>YVtDaGFydCBSaWdodF08L1NvdXJjZUFkZHJlc3M+DQogICAgICAgICAgPENvbmRpdGlvbkFkZHJlc3MgLz4NCiAgICAgICAgICA8SGVpZ2h0PjM5NjwvSGVpZ2h0Pg0KICAgICAgICAgIDxXaWR0aD41NDI8L1dpZHRoPg0KICAgICAgICAgIDxUb3A+MjUyPC9Ub3A+DQogICAgICAgICAgPExlZnQ+Njc2PC9MZWZ0Pg0KICAgICAgICAgIDxBdXRvU2hhcGVUeXBlPm1zb1NoYXBlUmVjdGFuZ2xlPC9BdXRvU2hhcGVUeXBlPg0KICAgICAgICAgIDxSZXNpemVNb2RlPk5vUmVzaXplPC9SZXNpemVNb2RlPg0KICAgICAgICAgIDxFeHBvcnRNb2RlPkluZGlyZWN0X1NoYXBlPC9FeHBvcnRNb2RlPg0KICAgICAgICAgIDxaT3JkZXJQb3NpdGlvbj42PC9aT3JkZXJQb3NpdGlvbj4NCiAgICAgICAgICA8SXNOb1RoaW5rQ2VsbFNoYXBlPmZhbHNlPC9Jc05vVGhpbmtDZWxsU2hhcGU+DQogICAgICAgICAgPGhhZFRoaW5rQ2VsbFRhZz5mYWxzZTwvaGFkVGhpbmtDZWxsVGFnPg0KICAgICAgICA8L1NNX1NoYXBlPg0KICAgICAgICA8U01fU2hhcGU+DQogICAgICAgICAgPE5hbWU+RGF0ZSBQbGFjZWhvbGRlciA5PC9OYW1lPg0KICAgICAgICAgIDxOYW1lSW5QUFRTaGFwZT5EYXRlIFBsYWNlaG9sZGVyIDk8L05hbWVJblBQVFNoYXBlPg0KICAgICAgICAgIDxJZEluUFBUU2hhcGU+MTA8L0lkSW5QUFRTaGFwZT4NCiAgICAgICAgICA8SGVpZ2h0PjM4PC9IZWlnaHQ+DQogICAgICAgICAgPFdpZHRoPjI5OTwvV2lkdGg+DQogICAgICAgICAgPFRvcD42Njc8L1RvcD4N</t>
  </si>
  <si>
    <t>CiAgICAgICAgICA8TGVmdD42NDwvTGVmdD4NCiAgICAgICAgICA8QXV0b1NoYXBlVHlwZT5tc29TaGFwZVJlY3RhbmdsZTwvQXV0b1NoYXBlVHlwZT4NCiAgICAgICAgICA8UmVzaXplTW9kZT5Ob1Jlc2l6ZTwvUmVzaXplTW9kZT4NCiAgICAgICAgICA8RXhwb3J0TW9kZT5QbGFpbl9UZXh0PC9FeHBvcnRNb2RlPg0KICAgICAgICAgIDxaT3JkZXJQb3NpdGlvbj43PC9aT3JkZXJQb3NpdGlvbj4NCiAgICAgICAgICA8SXNOb1RoaW5rQ2VsbFNoYXBlPmZhbHNlPC9Jc05vVGhpbmtDZWxsU2hhcGU+DQogICAgICAgICAgPGhhZFRoaW5rQ2VsbFRhZz5mYWxzZTwvaGFkVGhpbmtDZWxsVGFnPg0KICAgICAgICA8L1NNX1NoYXBlPg0KICAgICAgICA8U01fU2hhcGU+DQogICAgICAgICAgPE5hbWU+Rm9vdGVyIFBsYWNlaG9sZGVyIDEwPC9OYW1lPg0KICAgICAgICAgIDxOYW1lSW5QUFRTaGFwZT5Gb290ZXIgUGxhY2Vob2xkZXIgMTA8L05hbWVJblBQVFNoYXBlPg0KICAgICAgICAgIDxJZEluUFBUU2hhcGU+MTE8L0lkSW5QUFRTaGFwZT4NCiAgICAgICAgICA8SGVpZ2h0PjM4PC9IZWlnaHQ+DQogICAgICAgICAgPFdpZHRoPjQwNTwvV2lkdGg+DQogICAgICAgICAgPFRvcD42Njc8L1RvcD4NCiAgICAgICAgICA8TGVmdD40Mzc8L0xlZnQ+DQogICAgICAgICAgPEF1dG9TaGFwZVR5cGU+bXNvU2hhcGVSZWN0YW5nbGU8L0F1dG9TaGFwZVR5cGU+DQogICAgICAgICAgPFJlc2l6ZU1vZGU+Tm9SZXNpemU8L1Jlc2l6ZU1vZGU+DQogICAgICAgICAgPEV4cG9y</t>
  </si>
  <si>
    <t>dE1vZGU+UGxhaW5fVGV4dDwvRXhwb3J0TW9kZT4NCiAgICAgICAgICA8Wk9yZGVyUG9zaXRpb24+ODwvWk9yZGVyUG9zaXRpb24+DQogICAgICAgICAgPElzTm9UaGlua0NlbGxTaGFwZT5mYWxzZTwvSXNOb1RoaW5rQ2VsbFNoYXBlPg0KICAgICAgICAgIDxoYWRUaGlua0NlbGxUYWc+ZmFsc2U8L2hhZFRoaW5rQ2VsbFRhZz4NCiAgICAgICAgPC9TTV9TaGFwZT4NCiAgICAgICAgPFNNX1NoYXBlPg0KICAgICAgICAgIDxOYW1lPlNsaWRlIE51bWJlciBQbGFjZWhvbGRlciAxMTwvTmFtZT4NCiAgICAgICAgICA8TmFtZUluUFBUU2hhcGU+U2xpZGUgTnVtYmVyIFBsYWNlaG9sZGVyIDExPC9OYW1lSW5QUFRTaGFwZT4NCiAgICAgICAgICA8SWRJblBQVFNoYXBlPjEyPC9JZEluUFBUU2hhcGU+DQogICAgICAgICAgPEhlaWdodD4zODwvSGVpZ2h0Pg0KICAgICAgICAgIDxXaWR0aD4yOTk8L1dpZHRoPg0KICAgICAgICAgIDxUb3A+NjY3PC9Ub3A+DQogICAgICAgICAgPExlZnQ+OTE3PC9MZWZ0Pg0KICAgICAgICAgIDxBdXRvU2hhcGVUeXBlPm1zb1NoYXBlUmVjdGFuZ2xlPC9BdXRvU2hhcGVUeXBlPg0KICAgICAgICAgIDxSZXNpemVNb2RlPk5vUmVzaXplPC9SZXNpemVNb2RlPg0KICAgICAgICAgIDxFeHBvcnRNb2RlPlBsYWluX1RleHQ8L0V4cG9ydE1vZGU+DQogICAgICAgICAgPFpPcmRlclBvc2l0aW9uPjk8L1pPcmRlclBvc2l0aW9uPg0KICAgICAgICAgIDxJc05vVGhpbmtDZWxsU2hhcGU+ZmFsc2U8L0lzTm9UaGlua0NlbGxTaGFwZT4NCiAg</t>
  </si>
  <si>
    <t>ICAgICAgICA8aGFkVGhpbmtDZWxsVGFnPmZhbHNlPC9oYWRUaGlua0NlbGxUYWc+DQogICAgICAgIDwvU01fU2hhcGU+DQogICAgICA8L1NoYXBlcz4NCiAgICAgIDxOYW1lPlBlcmZvcm1hbmNlVnNGYWlyc2hhcmUgU2xpZGU8L05hbWU+DQogICAgPC9TTV9TbGlkZT4NCiAgICA8U01fU2xpZGU+DQogICAgICA8ZW5hYmxlZD50cnVlPC9lbmFibGVkPg0KICAgICAgPE5hbWVJblBQVFNsaWRlPk1hcmdpblZzRmFpcnNoYXJlIFNsaWRlPC9OYW1lSW5QUFRTbGlkZT4NCiAgICAgIDxDb25kaXRpb25BZGRyZXNzPk1hcmdpblZTRmFpclNoYXJlSW5kZXhDb21wYW55RGF0YVtTaG93IFNsaWRlXTwvQ29uZGl0aW9uQWRkcmVzcz4NCiAgICAgIDxJbXBvcnRIYW5kbGluZz5VcGRhdGU8L0ltcG9ydEhhbmRsaW5nPg0KICAgICAgPFNoYXBlcz4NCiAgICAgICAgPFNNX1NoYXBlPg0KICAgICAgICAgIDxOYW1lPkxvZ288L05hbWU+DQogICAgICAgICAgPE5hbWVJblBQVFNoYXBlPkxvZ288L05hbWVJblBQVFNoYXBlPg0KICAgICAgICAgIDxJZEluUFBUU2hhcGU+MzwvSWRJblBQVFNoYXBlPg0KICAgICAgICAgIDxTb3VyY2VBZGRyZXNzPkdlbmVyYWxbTG9nb108L1NvdXJjZUFkZHJlc3M+DQogICAgICAgICAgPENvbmRpdGlvbkFkZHJlc3MgLz4NCiAgICAgICAgICA8SGVpZ2h0Pjk3PC9IZWlnaHQ+DQogICAgICAgICAgPFdpZHRoPjE1NjwvV2lkdGg+DQogICAgICAgICAgPFRvcD4yOTwvVG9wPg0KICAgICAgICAgIDxMZWZ0PjEwNjA8L0xlZnQ+DQogICAgICAg</t>
  </si>
  <si>
    <t>ICAgPEF1dG9TaGFwZVR5cGU+bXNvU2hhcGVSZWN0YW5nbGU8L0F1dG9TaGFwZVR5cGU+DQogICAgICAgICAgPFJlc2l6ZU1vZGU+UmVzaXplSGVpZ2h0PC9SZXNpemVNb2RlPg0KICAgICAgICAgIDxFeHBvcnRNb2RlPkluZGlyZWN0X1NoYXBlPC9FeHBvcnRNb2RlPg0KICAgICAgICAgIDxaT3JkZXJQb3NpdGlvbj4xPC9aT3JkZXJQb3NpdGlvbj4NCiAgICAgICAgICA8SXNOb1RoaW5rQ2VsbFNoYXBlPmZhbHNlPC9Jc05vVGhpbmtDZWxsU2hhcGU+DQogICAgICAgICAgPGhhZFRoaW5rQ2VsbFRhZz5mYWxzZTwvaGFkVGhpbmtDZWxsVGFnPg0KICAgICAgICA8L1NNX1NoYXBlPg0KICAgICAgICA8U01fU2hhcGU+DQogICAgICAgICAgPE5hbWU+VGl0bGU8L05hbWU+DQogICAgICAgICAgPE5hbWVJblBQVFNoYXBlPlRpdGxlPC9OYW1lSW5QUFRTaGFwZT4NCiAgICAgICAgICA8SWRJblBQVFNoYXBlPjI8L0lkSW5QUFRTaGFwZT4NCiAgICAgICAgICA8U291cmNlQWRkcmVzcz5NYXJnaW5WU0ZhaXJTaGFyZUluZGV4U2xpZGVEYXRhW1RpdGxlXTwvU291cmNlQWRkcmVzcz4NCiAgICAgICAgICA8Q29uZGl0aW9uQWRkcmVzcyAvPg0KICAgICAgICAgIDxIZWlnaHQ+OTc8L0hlaWdodD4NCiAgICAgICAgICA8V2lkdGg+ODY1PC9XaWR0aD4NCiAgICAgICAgICA8VG9wPjI5PC9Ub3A+DQogICAgICAgICAgPExlZnQ+MTc4PC9MZWZ0Pg0KICAgICAgICAgIDxBdXRvU2hhcGVUeXBlPm1zb1NoYXBlUmVjdGFuZ2xlPC9BdXRvU2hhcGVUeXBlPg0KICAgICAgICAg</t>
  </si>
  <si>
    <t>IDxSZXNpemVNb2RlPk5vUmVzaXplPC9SZXNpemVNb2RlPg0KICAgICAgICAgIDxFeHBvcnRNb2RlPlBsYWluX1RleHQ8L0V4cG9ydE1vZGU+DQogICAgICAgICAgPFpPcmRlclBvc2l0aW9uPjI8L1pPcmRlclBvc2l0aW9uPg0KICAgICAgICAgIDxJc05vVGhpbmtDZWxsU2hhcGU+ZmFsc2U8L0lzTm9UaGlua0NlbGxTaGFwZT4NCiAgICAgICAgICA8aGFkVGhpbmtDZWxsVGFnPmZhbHNlPC9oYWRUaGlua0NlbGxUYWc+DQogICAgICAgIDwvU01fU2hhcGU+DQogICAgICAgIDxTTV9TaGFwZT4NCiAgICAgICAgICA8TmFtZT5TdWJ0aXRsZSBSaWdodDwvTmFtZT4NCiAgICAgICAgICA8TmFtZUluUFBUU2hhcGU+U3VidGl0bGUgUmlnaHQ8L05hbWVJblBQVFNoYXBlPg0KICAgICAgICAgIDxJZEluUFBUU2hhcGU+NTwvSWRJblBQVFNoYXBlPg0KICAgICAgICAgIDxTb3VyY2VBZGRyZXNzPk1hcmdpblZTRmFpclNoYXJlSW5kZXhTbGlkZURhdGFbU3VidGl0bGUgUmlnaHRdPC9Tb3VyY2VBZGRyZXNzPg0KICAgICAgICAgIDxDb25kaXRpb25BZGRyZXNzIC8+DQogICAgICAgICAgPEhlaWdodD43MjwvSGVpZ2h0Pg0KICAgICAgICAgIDxXaWR0aD41NDA8L1dpZHRoPg0KICAgICAgICAgIDxUb3A+MTgwPC9Ub3A+DQogICAgICAgICAgPExlZnQ+Njc2PC9MZWZ0Pg0KICAgICAgICAgIDxBdXRvU2hhcGVUeXBlPm1zb1NoYXBlUmVjdGFuZ2xlPC9BdXRvU2hhcGVUeXBlPg0KICAgICAgICAgIDxSZXNpemVNb2RlPk5vUmVzaXplPC9SZXNpemVNb2RlPg0KICAgICAg</t>
  </si>
  <si>
    <t>ICAgIDxFeHBvcnRNb2RlPlBsYWluX1RleHQ8L0V4cG9ydE1vZGU+DQogICAgICAgICAgPFpPcmRlclBvc2l0aW9uPjM8L1pPcmRlclBvc2l0aW9uPg0KICAgICAgICAgIDxJc05vVGhpbmtDZWxsU2hhcGU+ZmFsc2U8L0lzTm9UaGlua0NlbGxTaGFwZT4NCiAgICAgICAgICA8aGFkVGhpbmtDZWxsVGFnPmZhbHNlPC9oYWRUaGlua0NlbGxUYWc+DQogICAgICAgIDwvU01fU2hhcGU+DQogICAgICAgIDxTTV9TaGFwZT4NCiAgICAgICAgICA8TmFtZT5DaGFydCBSaWdodDwvTmFtZT4NCiAgICAgICAgICA8TmFtZUluUFBUU2hhcGU+Q2hhcnQgUmlnaHQ8L05hbWVJblBQVFNoYXBlPg0KICAgICAgICAgIDxJZEluUFBUU2hhcGU+NzwvSWRJblBQVFNoYXBlPg0KICAgICAgICAgIDxTb3VyY2VBZGRyZXNzPk1hcmdpblZTRmFpclNoYXJlSW5kZXhTbGlkZURhdGFbQ29udGVudCBSaWdodF08L1NvdXJjZUFkZHJlc3M+DQogICAgICAgICAgPENvbmRpdGlvbkFkZHJlc3MgLz4NCiAgICAgICAgICA8SGVpZ2h0PjM5NjwvSGVpZ2h0Pg0KICAgICAgICAgIDxXaWR0aD41NDI8L1dpZHRoPg0KICAgICAgICAgIDxUb3A+MjUyPC9Ub3A+DQogICAgICAgICAgPExlZnQ+Njc2PC9MZWZ0Pg0KICAgICAgICAgIDxBdXRvU2hhcGVUeXBlPm1zb1NoYXBlUmVjdGFuZ2xlPC9BdXRvU2hhcGVUeXBlPg0KICAgICAgICAgIDxSZXNpemVNb2RlPk5vUmVzaXplPC9SZXNpemVNb2RlPg0KICAgICAgICAgIDxFeHBvcnRNb2RlPkluZGlyZWN0X1NoYXBlPC9FeHBvcnRNb2RlPg0KICAg</t>
  </si>
  <si>
    <t>ICAgICAgIDxaT3JkZXJQb3NpdGlvbj40PC9aT3JkZXJQb3NpdGlvbj4NCiAgICAgICAgICA8SXNOb1RoaW5rQ2VsbFNoYXBlPmZhbHNlPC9Jc05vVGhpbmtDZWxsU2hhcGU+DQogICAgICAgICAgPGhhZFRoaW5rQ2VsbFRhZz5mYWxzZTwvaGFkVGhpbmtDZWxsVGFnPg0KICAgICAgICA8L1NNX1NoYXBlPg0KICAgICAgICA8U01fU2hhcGU+DQogICAgICAgICAgPE5hbWU+VGFibGUgTGVmdDwvTmFtZT4NCiAgICAgICAgICA8TmFtZUluUFBUU2hhcGU+VGFibGUgTGVmdDwvTmFtZUluUFBUU2hhcGU+DQogICAgICAgICAgPElkSW5QUFRTaGFwZT45PC9JZEluUFBUU2hhcGU+DQogICAgICAgICAgPFNvdXJjZUFkZHJlc3M+TWFyZ2luVlNGYWlyU2hhcmVJbmRleENvbXBldGl0b3JEYXRhPC9Tb3VyY2VBZGRyZXNzPg0KICAgICAgICAgIDxDb25kaXRpb25BZGRyZXNzIC8+DQogICAgICAgICAgPEhlaWdodD4xMDg8L0hlaWdodD4NCiAgICAgICAgICA8V2lkdGg+NTQwPC9XaWR0aD4NCiAgICAgICAgICA8VG9wPjI1MjwvVG9wPg0KICAgICAgICAgIDxMZWZ0PjY0PC9MZWZ0Pg0KICAgICAgICAgIDxBdXRvU2hhcGVUeXBlPm1zb1NoYXBlTWl4ZWQ8L0F1dG9TaGFwZVR5cGU+DQogICAgICAgICAgPFJlc2l6ZU1vZGU+Tm9SZXNpemU8L1Jlc2l6ZU1vZGU+DQogICAgICAgICAgPEV4cG9ydE1vZGU+VGFibGU8L0V4cG9ydE1vZGU+DQogICAgICAgICAgPFpPcmRlclBvc2l0aW9uPjU8L1pPcmRlclBvc2l0aW9uPg0KICAgICAgICAgIDxJc05vVGhpbmtDZWxsU2hh</t>
  </si>
  <si>
    <t>cGU+ZmFsc2U8L0lzTm9UaGlua0NlbGxTaGFwZT4NCiAgICAgICAgICA8aGFkVGhpbmtDZWxsVGFnPmZhbHNlPC9oYWRUaGlua0NlbGxUYWc+DQogICAgICAgIDwvU01fU2hhcGU+DQogICAgICAgIDxTTV9TaGFwZT4NCiAgICAgICAgICA8TmFtZT5TdWJ0aXRsZSBMZWZ0PC9OYW1lPg0KICAgICAgICAgIDxOYW1lSW5QUFRTaGFwZT5TdWJ0aXRsZSBMZWZ0PC9OYW1lSW5QUFRTaGFwZT4NCiAgICAgICAgICA8SWRJblBQVFNoYXBlPjQ8L0lkSW5QUFRTaGFwZT4NCiAgICAgICAgICA8U291cmNlQWRkcmVzcz5NYXJnaW5WU0ZhaXJTaGFyZUluZGV4U2xpZGVEYXRhW1N1YnRpdGxlIExlZnRdPC9Tb3VyY2VBZGRyZXNzPg0KICAgICAgICAgIDxDb25kaXRpb25BZGRyZXNzIC8+DQogICAgICAgICAgPEhlaWdodD43MjwvSGVpZ2h0Pg0KICAgICAgICAgIDxXaWR0aD41NDA8L1dpZHRoPg0KICAgICAgICAgIDxUb3A+MTgwPC9Ub3A+DQogICAgICAgICAgPExlZnQ+NjQ8L0xlZnQ+DQogICAgICAgICAgPEF1dG9TaGFwZVR5cGU+bXNvU2hhcGVSZWN0YW5nbGU8L0F1dG9TaGFwZVR5cGU+DQogICAgICAgICAgPFJlc2l6ZU1vZGU+Tm9SZXNpemU8L1Jlc2l6ZU1vZGU+DQogICAgICAgICAgPEV4cG9ydE1vZGU+UGxhaW5fVGV4dDwvRXhwb3J0TW9kZT4NCiAgICAgICAgICA8Wk9yZGVyUG9zaXRpb24+NjwvWk9yZGVyUG9zaXRpb24+DQogICAgICAgICAgPElzTm9UaGlua0NlbGxTaGFwZT5mYWxzZTwvSXNOb1RoaW5rQ2VsbFNoYXBlPg0KICAgICAgICAgIDxoYWRU</t>
  </si>
  <si>
    <t>aGlua0NlbGxUYWc+ZmFsc2U8L2hhZFRoaW5rQ2VsbFRhZz4NCiAgICAgICAgPC9TTV9TaGFwZT4NCiAgICAgICAgPFNNX1NoYXBlPg0KICAgICAgICAgIDxOYW1lPkRhdGUgUGxhY2Vob2xkZXIgOTwvTmFtZT4NCiAgICAgICAgICA8TmFtZUluUFBUU2hhcGU+RGF0ZSBQbGFjZWhvbGRlciA5PC9OYW1lSW5QUFRTaGFwZT4NCiAgICAgICAgICA8SWRJblBQVFNoYXBlPjEwPC9JZEluUFBUU2hhcGU+DQogICAgICAgICAgPEhlaWdodD4zODwvSGVpZ2h0Pg0KICAgICAgICAgIDxXaWR0aD4yOTk8L1dpZHRoPg0KICAgICAgICAgIDxUb3A+NjY3PC9Ub3A+DQogICAgICAgICAgPExlZnQ+NjQ8L0xlZnQ+DQogICAgICAgICAgPEF1dG9TaGFwZVR5cGU+bXNvU2hhcGVSZWN0YW5nbGU8L0F1dG9TaGFwZVR5cGU+DQogICAgICAgICAgPFJlc2l6ZU1vZGU+Tm9SZXNpemU8L1Jlc2l6ZU1vZGU+DQogICAgICAgICAgPEV4cG9ydE1vZGU+UGxhaW5fVGV4dDwvRXhwb3J0TW9kZT4NCiAgICAgICAgICA8Wk9yZGVyUG9zaXRpb24+NzwvWk9yZGVyUG9zaXRpb24+DQogICAgICAgICAgPElzTm9UaGlua0NlbGxTaGFwZT5mYWxzZTwvSXNOb1RoaW5rQ2VsbFNoYXBlPg0KICAgICAgICAgIDxoYWRUaGlua0NlbGxUYWc+ZmFsc2U8L2hhZFRoaW5rQ2VsbFRhZz4NCiAgICAgICAgPC9TTV9TaGFwZT4NCiAgICAgICAgPFNNX1NoYXBlPg0KICAgICAgICAgIDxOYW1lPkZvb3RlciBQbGFjZWhvbGRlciAxMDwvTmFtZT4NCiAgICAgICAgICA8TmFtZUluUFBUU2hhcGU+Rm9vdGVy</t>
  </si>
  <si>
    <t>IFBsYWNlaG9sZGVyIDEwPC9OYW1lSW5QUFRTaGFwZT4NCiAgICAgICAgICA8SWRJblBQVFNoYXBlPjExPC9JZEluUFBUU2hhcGU+DQogICAgICAgICAgPEhlaWdodD4zODwvSGVpZ2h0Pg0KICAgICAgICAgIDxXaWR0aD40MDU8L1dpZHRoPg0KICAgICAgICAgIDxUb3A+NjY3PC9Ub3A+DQogICAgICAgICAgPExlZnQ+NDM3PC9MZWZ0Pg0KICAgICAgICAgIDxBdXRvU2hhcGVUeXBlPm1zb1NoYXBlUmVjdGFuZ2xlPC9BdXRvU2hhcGVUeXBlPg0KICAgICAgICAgIDxSZXNpemVNb2RlPk5vUmVzaXplPC9SZXNpemVNb2RlPg0KICAgICAgICAgIDxFeHBvcnRNb2RlPlBsYWluX1RleHQ8L0V4cG9ydE1vZGU+DQogICAgICAgICAgPFpPcmRlclBvc2l0aW9uPjg8L1pPcmRlclBvc2l0aW9uPg0KICAgICAgICAgIDxJc05vVGhpbmtDZWxsU2hhcGU+ZmFsc2U8L0lzTm9UaGlua0NlbGxTaGFwZT4NCiAgICAgICAgICA8aGFkVGhpbmtDZWxsVGFnPmZhbHNlPC9oYWRUaGlua0NlbGxUYWc+DQogICAgICAgIDwvU01fU2hhcGU+DQogICAgICAgIDxTTV9TaGFwZT4NCiAgICAgICAgICA8TmFtZT5TbGlkZSBOdW1iZXIgUGxhY2Vob2xkZXIgMTE8L05hbWU+DQogICAgICAgICAgPE5hbWVJblBQVFNoYXBlPlNsaWRlIE51bWJlciBQbGFjZWhvbGRlciAxMTwvTmFtZUluUFBUU2hhcGU+DQogICAgICAgICAgPElkSW5QUFRTaGFwZT4xMjwvSWRJblBQVFNoYXBlPg0KICAgICAgICAgIDxIZWlnaHQ+Mzg8L0hlaWdodD4NCiAgICAgICAgICA8V2lkdGg+Mjk5PC9XaWR0aD4N</t>
  </si>
  <si>
    <t>CiAgICAgICAgICA8VG9wPjY2NzwvVG9wPg0KICAgICAgICAgIDxMZWZ0PjkxNzwvTGVmdD4NCiAgICAgICAgICA8QXV0b1NoYXBlVHlwZT5tc29TaGFwZVJlY3RhbmdsZTwvQXV0b1NoYXBlVHlwZT4NCiAgICAgICAgICA8UmVzaXplTW9kZT5Ob1Jlc2l6ZTwvUmVzaXplTW9kZT4NCiAgICAgICAgICA8RXhwb3J0TW9kZT5QbGFpbl9UZXh0PC9FeHBvcnRNb2RlPg0KICAgICAgICAgIDxaT3JkZXJQb3NpdGlvbj45PC9aT3JkZXJQb3NpdGlvbj4NCiAgICAgICAgICA8SXNOb1RoaW5rQ2VsbFNoYXBlPmZhbHNlPC9Jc05vVGhpbmtDZWxsU2hhcGU+DQogICAgICAgICAgPGhhZFRoaW5rQ2VsbFRhZz5mYWxzZTwvaGFkVGhpbmtDZWxsVGFnPg0KICAgICAgICA8L1NNX1NoYXBlPg0KICAgICAgPC9TaGFwZXM+DQogICAgICA8TmFtZT5NYXJnaW5Wc0ZhaXJzaGFyZSBTbGlkZTwvTmFtZT4NCiAgICA8L1NNX1NsaWRlPg0KICAgIDxTTV9TbGlkZT4NCiAgICAgIDxlbmFibGVkPnRydWU8L2VuYWJsZWQ+DQogICAgICA8TmFtZUluUFBUU2xpZGU+TWVzc2FnZSBTbGlkZTwvTmFtZUluUFBUU2xpZGU+DQogICAgICA8Q29uZGl0aW9uQWRkcmVzcyAvPg0KICAgICAgPEltcG9ydEhhbmRsaW5nPlVwZGF0ZTwvSW1wb3J0SGFuZGxpbmc+DQogICAgICA8U2hhcGVzPg0KICAgICAgICA8U01fU2hhcGU+DQogICAgICAgICAgPE5hbWU+TG9nbzwvTmFtZT4NCiAgICAgICAgICA8TmFtZUluUFBUU2hhcGU+TG9nbzwvTmFtZUluUFBUU2hhcGU+DQogICAgICAgICAgPElkSW5Q</t>
  </si>
  <si>
    <t>UFRTaGFwZT4yPC9JZEluUFBUU2hhcGU+DQogICAgICAgICAgPFNvdXJjZUFkZHJlc3M+R2VuZXJhbFtMb2dvXTwvU291cmNlQWRkcmVzcz4NCiAgICAgICAgICA8Q29uZGl0aW9uQWRkcmVzcyAvPg0KICAgICAgICAgIDxIZWlnaHQ+OTc8L0hlaWdodD4NCiAgICAgICAgICA8V2lkdGg+MTU2PC9XaWR0aD4NCiAgICAgICAgICA8VG9wPjI5PC9Ub3A+DQogICAgICAgICAgPExlZnQ+MTA2MDwvTGVmdD4NCiAgICAgICAgICA8QXV0b1NoYXBlVHlwZT5tc29TaGFwZVJlY3RhbmdsZTwvQXV0b1NoYXBlVHlwZT4NCiAgICAgICAgICA8UmVzaXplTW9kZT5SZXNpemVIZWlnaHQ8L1Jlc2l6ZU1vZGU+DQogICAgICAgICAgPEV4cG9ydE1vZGU+SW5kaXJlY3RfU2hhcGU8L0V4cG9ydE1vZGU+DQogICAgICAgICAgPFpPcmRlclBvc2l0aW9uPjE8L1pPcmRlclBvc2l0aW9uPg0KICAgICAgICAgIDxJc05vVGhpbmtDZWxsU2hhcGU+ZmFsc2U8L0lzTm9UaGlua0NlbGxTaGFwZT4NCiAgICAgICAgICA8aGFkVGhpbmtDZWxsVGFnPmZhbHNlPC9oYWRUaGlua0NlbGxUYWc+DQogICAgICAgIDwvU01fU2hhcGU+DQogICAgICAgIDxTTV9TaGFwZT4NCiAgICAgICAgICA8TmFtZT5UaXRsZTwvTmFtZT4NCiAgICAgICAgICA8TmFtZUluUFBUU2hhcGU+VGl0bGU8L05hbWVJblBQVFNoYXBlPg0KICAgICAgICAgIDxJZEluUFBUU2hhcGU+MzwvSWRJblBQVFNoYXBlPg0KICAgICAgICAgIDxTb3VyY2VBZGRyZXNzIC8+DQogICAgICAgICAgPENvbmRpdGlvbkFkZHJlc3MgLz4N</t>
  </si>
  <si>
    <t>CiAgICAgICAgICA8SGVpZ2h0Pjk3PC9IZWlnaHQ+DQogICAgICAgICAgPFdpZHRoPjg2NTwvV2lkdGg+DQogICAgICAgICAgPFRvcD4yOTwvVG9wPg0KICAgICAgICAgIDxMZWZ0PjE3ODwvTGVmdD4NCiAgICAgICAgICA8QXV0b1NoYXBlVHlwZT5tc29TaGFwZVJlY3RhbmdsZTwvQXV0b1NoYXBlVHlwZT4NCiAgICAgICAgICA8UmVzaXplTW9kZT5Ob1Jlc2l6ZTwvUmVzaXplTW9kZT4NCiAgICAgICAgICA8RXhwb3J0TW9kZT5QbGFpbl9UZXh0PC9FeHBvcnRNb2RlPg0KICAgICAgICAgIDxaT3JkZXJQb3NpdGlvbj4yPC9aT3JkZXJQb3NpdGlvbj4NCiAgICAgICAgICA8SXNOb1RoaW5rQ2VsbFNoYXBlPmZhbHNlPC9Jc05vVGhpbmtDZWxsU2hhcGU+DQogICAgICAgICAgPGhhZFRoaW5rQ2VsbFRhZz5mYWxzZTwvaGFkVGhpbmtDZWxsVGFnPg0KICAgICAgICA8L1NNX1NoYXBlPg0KICAgICAgICA8U01fU2hhcGU+DQogICAgICAgICAgPE5hbWU+TWFpbiBUZXh0PC9OYW1lPg0KICAgICAgICAgIDxOYW1lSW5QUFRTaGFwZT5NYWluIFRleHQ8L05hbWVJblBQVFNoYXBlPg0KICAgICAgICAgIDxJZEluUFBUU2hhcGU+NjwvSWRJblBQVFNoYXBlPg0KICAgICAgICAgIDxTb3VyY2VBZGRyZXNzIC8+DQogICAgICAgICAgPENvbmRpdGlvbkFkZHJlc3MgLz4NCiAgICAgICAgICA8SGVpZ2h0PjM5NjwvSGVpZ2h0Pg0KICAgICAgICAgIDxXaWR0aD4xMTU0PC9XaWR0aD4NCiAgICAgICAgICA8VG9wPjE4MDwvVG9wPg0KICAgICAgICAgIDxMZWZ0PjYyPC9MZWZ0</t>
  </si>
  <si>
    <t>Pg0KICAgICAgICAgIDxBdXRvU2hhcGVUeXBlPm1zb1NoYXBlUmVjdGFuZ2xlPC9BdXRvU2hhcGVUeXBlPg0KICAgICAgICAgIDxSZXNpemVNb2RlPk5vUmVzaXplPC9SZXNpemVNb2RlPg0KICAgICAgICAgIDxFeHBvcnRNb2RlPlBsYWluX1RleHQ8L0V4cG9ydE1vZGU+DQogICAgICAgICAgPFpPcmRlclBvc2l0aW9uPjM8L1pPcmRlclBvc2l0aW9uPg0KICAgICAgICAgIDxJc05vVGhpbmtDZWxsU2hhcGU+ZmFsc2U8L0lzTm9UaGlua0NlbGxTaGFwZT4NCiAgICAgICAgICA8aGFkVGhpbmtDZWxsVGFnPmZhbHNlPC9oYWRUaGlua0NlbGxUYWc+DQogICAgICAgIDwvU01fU2hhcGU+DQogICAgICAgIDxTTV9TaGFwZT4NCiAgICAgICAgICA8TmFtZT5Ub21ic3RvbmU8L05hbWU+DQogICAgICAgICAgPE5hbWVJblBQVFNoYXBlPlRvbWJzdG9uZTwvTmFtZUluUFBUU2hhcGU+DQogICAgICAgICAgPElkSW5QUFRTaGFwZT43PC9JZEluUFBUU2hhcGU+DQogICAgICAgICAgPEhlaWdodD43MjwvSGVpZ2h0Pg0KICAgICAgICAgIDxXaWR0aD4xMjgwPC9XaWR0aD4NCiAgICAgICAgICA8VG9wPjU3NjwvVG9wPg0KICAgICAgICAgIDxMZWZ0PjA8L0xlZnQ+DQogICAgICAgICAgPEF1dG9TaGFwZVR5cGU+bXNvU2hhcGVSZWN0YW5nbGU8L0F1dG9TaGFwZVR5cGU+DQogICAgICAgICAgPFJlc2l6ZU1vZGU+Tm9SZXNpemU8L1Jlc2l6ZU1vZGU+DQogICAgICAgICAgPEV4cG9ydE1vZGU+UGxhaW5fVGV4dDwvRXhwb3J0TW9kZT4NCiAgICAgICAgICA8Wk9yZGVyUG9z</t>
  </si>
  <si>
    <t>aXRpb24+NDwvWk9yZGVyUG9zaXRpb24+DQogICAgICAgICAgPElzTm9UaGlua0NlbGxTaGFwZT5mYWxzZTwvSXNOb1RoaW5rQ2VsbFNoYXBlPg0KICAgICAgICAgIDxoYWRUaGlua0NlbGxUYWc+ZmFsc2U8L2hhZFRoaW5rQ2VsbFRhZz4NCiAgICAgICAgPC9TTV9TaGFwZT4NCiAgICAgICAgPFNNX1NoYXBlPg0KICAgICAgICAgIDxOYW1lPkRhdGUgUGxhY2Vob2xkZXIgNzwvTmFtZT4NCiAgICAgICAgICA8TmFtZUluUFBUU2hhcGU+RGF0ZSBQbGFjZWhvbGRlciA3PC9OYW1lSW5QUFRTaGFwZT4NCiAgICAgICAgICA8SWRJblBQVFNoYXBlPjg8L0lkSW5QUFRTaGFwZT4NCiAgICAgICAgICA8SGVpZ2h0PjM4PC9IZWlnaHQ+DQogICAgICAgICAgPFdpZHRoPjI5OTwvV2lkdGg+DQogICAgICAgICAgPFRvcD42Njc8L1RvcD4NCiAgICAgICAgICA8TGVmdD42NDwvTGVmdD4NCiAgICAgICAgICA8QXV0b1NoYXBlVHlwZT5tc29TaGFwZVJlY3RhbmdsZTwvQXV0b1NoYXBlVHlwZT4NCiAgICAgICAgICA8UmVzaXplTW9kZT5Ob1Jlc2l6ZTwvUmVzaXplTW9kZT4NCiAgICAgICAgICA8RXhwb3J0TW9kZT5QbGFpbl9UZXh0PC9FeHBvcnRNb2RlPg0KICAgICAgICAgIDxaT3JkZXJQb3NpdGlvbj41PC9aT3JkZXJQb3NpdGlvbj4NCiAgICAgICAgICA8SXNOb1RoaW5rQ2VsbFNoYXBlPmZhbHNlPC9Jc05vVGhpbmtDZWxsU2hhcGU+DQogICAgICAgICAgPGhhZFRoaW5rQ2VsbFRhZz5mYWxzZTwvaGFkVGhpbmtDZWxsVGFnPg0KICAgICAgICA8L1NNX1NoYXBlPg0K</t>
  </si>
  <si>
    <t>ICAgICAgICA8U01fU2hhcGU+DQogICAgICAgICAgPE5hbWU+Rm9vdGVyIFBsYWNlaG9sZGVyIDg8L05hbWU+DQogICAgICAgICAgPE5hbWVJblBQVFNoYXBlPkZvb3RlciBQbGFjZWhvbGRlciA4PC9OYW1lSW5QUFRTaGFwZT4NCiAgICAgICAgICA8SWRJblBQVFNoYXBlPjk8L0lkSW5QUFRTaGFwZT4NCiAgICAgICAgICA8SGVpZ2h0PjM4PC9IZWlnaHQ+DQogICAgICAgICAgPFdpZHRoPjQwNTwvV2lkdGg+DQogICAgICAgICAgPFRvcD42Njc8L1RvcD4NCiAgICAgICAgICA8TGVmdD40Mzc8L0xlZnQ+DQogICAgICAgICAgPEF1dG9TaGFwZVR5cGU+bXNvU2hhcGVSZWN0YW5nbGU8L0F1dG9TaGFwZVR5cGU+DQogICAgICAgICAgPFJlc2l6ZU1vZGU+Tm9SZXNpemU8L1Jlc2l6ZU1vZGU+DQogICAgICAgICAgPEV4cG9ydE1vZGU+UGxhaW5fVGV4dDwvRXhwb3J0TW9kZT4NCiAgICAgICAgICA8Wk9yZGVyUG9zaXRpb24+NjwvWk9yZGVyUG9zaXRpb24+DQogICAgICAgICAgPElzTm9UaGlua0NlbGxTaGFwZT5mYWxzZTwvSXNOb1RoaW5rQ2VsbFNoYXBlPg0KICAgICAgICAgIDxoYWRUaGlua0NlbGxUYWc+ZmFsc2U8L2hhZFRoaW5rQ2VsbFRhZz4NCiAgICAgICAgPC9TTV9TaGFwZT4NCiAgICAgICAgPFNNX1NoYXBlPg0KICAgICAgICAgIDxOYW1lPlNsaWRlIE51bWJlciBQbGFjZWhvbGRlciA5PC9OYW1lPg0KICAgICAgICAgIDxOYW1lSW5QUFRTaGFwZT5TbGlkZSBOdW1iZXIgUGxhY2Vob2xkZXIgOTwvTmFtZUluUFBUU2hhcGU+DQogICAgICAgICAg</t>
  </si>
  <si>
    <t>PElkSW5QUFRTaGFwZT4xMDwvSWRJblBQVFNoYXBlPg0KICAgICAgICAgIDxIZWlnaHQ+Mzg8L0hlaWdodD4NCiAgICAgICAgICA8V2lkdGg+Mjk5PC9XaWR0aD4NCiAgICAgICAgICA8VG9wPjY2NzwvVG9wPg0KICAgICAgICAgIDxMZWZ0PjkxNzwvTGVmdD4NCiAgICAgICAgICA8QXV0b1NoYXBlVHlwZT5tc29TaGFwZVJlY3RhbmdsZTwvQXV0b1NoYXBlVHlwZT4NCiAgICAgICAgICA8UmVzaXplTW9kZT5Ob1Jlc2l6ZTwvUmVzaXplTW9kZT4NCiAgICAgICAgICA8RXhwb3J0TW9kZT5QbGFpbl9UZXh0PC9FeHBvcnRNb2RlPg0KICAgICAgICAgIDxaT3JkZXJQb3NpdGlvbj43PC9aT3JkZXJQb3NpdGlvbj4NCiAgICAgICAgICA8SXNOb1RoaW5rQ2VsbFNoYXBlPmZhbHNlPC9Jc05vVGhpbmtDZWxsU2hhcGU+DQogICAgICAgICAgPGhhZFRoaW5rQ2VsbFRhZz5mYWxzZTwvaGFkVGhpbmtDZWxsVGFnPg0KICAgICAgICA8L1NNX1NoYXBlPg0KICAgICAgPC9TaGFwZXM+DQogICAgICA8TmFtZT5NZXNzYWdlIFNsaWRlPC9OYW1lPg0KICAgIDwvU01fU2xpZGU+DQogICAgPFNNX1NsaWRlPg0KICAgICAgPGVuYWJsZWQ+dHJ1ZTwvZW5hYmxlZD4NCiAgICAgIDxOYW1lSW5QUFRTbGlkZT5FbmRpbmcgU2xpZGU8L05hbWVJblBQVFNsaWRlPg0KICAgICAgPEltcG9ydEhhbmRsaW5nPlVwZGF0ZTwvSW1wb3J0SGFuZGxpbmc+DQogICAgICA8U2hhcGVzIC8+DQogICAgICA8TmFtZT5FbmRpbmcgU2xpZGU8L05hbWU+DQogICAgPC9TTV9TbGlkZT4NCiAgPC9TbGlk</t>
  </si>
  <si>
    <t>ZXM+DQogIDxQaXZvdFBvaW50QWRkcmVzcz5TZWxlY3RlZENvbXBhbnk8L1Bpdm90UG9pbnRBZGRyZXNzPg0KICA8VmFyaWFudHNBZGRyZXNzPlNlbGVjdGVkQ29tcGFueTwvVmFyaWFudHNBZGRyZXNzPg0KICA8U2xpZGVPcmRlcj5WYXJpYW50czwvU2xpZGVPcmRlcj4NCiAgPERlY29tcG9zZU91dHB1dEZpbGU+dHJ1ZTwvRGVjb21wb3NlT3V0cHV0RmlsZT4NCiAgPERlY29tcG9zZU91dHB1dEZpbGVQcmVPclN1ZmZpeEFkZHJlc3M+U2VsZWN0ZWRDb21wYW55PC9EZWNvbXBvc2VPdXRwdXRGaWxlUHJlT3JTdWZmaXhBZGRyZXNzPg0KICA8Q29uZGl0aW9uQWRkcmVzcyAvPg0KPC9TTV9QcmVzZW50YXRpb24+</t>
  </si>
  <si>
    <t>2</t>
  </si>
  <si>
    <t>PD94bWwgdmVyc2lvbj0iMS4wIj8+DQo8U01fUHJlc2VudGF0aW9uIHhtbG5zOnhzZD0iaHR0cDovL3d3dy53My5vcmcvMjAwMS9YTUxTY2hlbWEiIHhtbG5zOnhzaT0iaHR0cDovL3d3dy53My5vcmcvMjAwMS9YTUxTY2hlbWEtaW5zdGFuY2UiPg0KICA8SGVpZ2h0PjcyMDwvSGVpZ2h0Pg0KICA8V2lkdGg+MTI4MDwvV2lkdGg+DQogIDxQYXRoVGVtcGxhdGVGaWxlPlQ6XFNseWRNa3JcU2x5ZE1rciBGQk4gRXhhbXBsZVxTbHlkTWtyIEZCTiBUZW1wbGF0ZS5wcHR4PC9QYXRoVGVtcGxhdGVGaWxlPg0KICA8UGF0aFRhcmdldEZpbGU+RkJOIERlY2tzXFNseWRNa3IgRkJOIEV4YW1wbGVzLnBwdHg8L1BhdGhUYXJnZXRGaWxlPg0KICA8U2xpZGVzPg0KICAgIDxTTV9TbGlkZT4NCiAgICAgIDxlbmFibGVkPnRydWU8L2VuYWJsZWQ+DQogICAgICA8TmFtZUluUFBUU2xpZGU+VGl0bGVTbGlkZTwvTmFtZUluUFBUU2xpZGU+DQogICAgICA8Q29uZGl0aW9uQWRkcmVzcyAvPg0KICAgICAgPEltcG9ydEhhbmRsaW5nPklnbm9yZTwvSW1wb3J0SGFuZGxpbmc+DQogICAgICA8U2hhcGVzPg0KICAgICAgICA8U01fU2hhcGU+DQogICAgICAgICAgPE5hbWU+VGl0bGU8L05hbWU+DQogICAgICAgICAgPE5hbWVJblBQVFNoYXBlPlRpdGxlPC9OYW1lSW5QUFRTaGFwZT4NCiAgICAgICAgICA8SWRJblBQVFNoYXBlPjExPC9JZEluUFBUU2hhcGU+DQogICAgICAgICAgPFNvdXJjZUFkZHJlc3M+R2VuZXJhbFtQcmVzZW50YXRpb24gVGl0bGVdPC9Tb3VyY2VBZGRyZXNz</t>
  </si>
  <si>
    <t>c2l6ZTwvUmVzaXplTW9kZT4NCiAgICAgICAgICA8RXhwb3J0TW9kZT5QbGFpbl9UZXh0PC9FeHBvcnRNb2RlPg0KICAgICAgICAgIDxaT3JkZXJQb3NpdGlvbj4zPC9aT3JkZXJQb3NpdGlvbj4NCiAgICAgICAgICA8SXNOb1RoaW5rQ2VsbFNoYXBlPmZhbHNlPC9Jc05vVGhpbmtDZWxsU2hhcGU+DQogICAgICAgICAgPGhhZFRoaW5rQ2VsbFRhZz5mYWxzZTwvaGFkVGhpbmtDZWxsVGFnPg0KICAgICAgICA8L1NNX1NoYXBlPg0KICAgICAgPC9TaGFwZXM+DQogICAgICA8TmFtZT5UaXRsZVNsaWRlPC9OYW1lPg0KICAgIDwvU01fU2xpZGU+DQogICAgPFNNX1NsaWRlPg0KICAgICAgPGVuYWJsZWQ+dHJ1ZTwvZW5hYmxlZD4NCiAgICAgIDxOYW1lSW5QUFRTbGlkZT5Hcm9zc1NhbGVzSGlzdG9ncmFtIFNsaWRlPC9OYW1lSW5QUFRTbGlkZT4NCiAgICAgIDxDb25kaXRpb25BZGRyZXNzIC8+DQogICAgICA8SW1wb3J0SGFuZGxpbmc+SWdub3JlPC9JbXBvcnRIYW5kbGluZz4NCiAgICAgIDxTaGFwZXM+DQogICAgICAgIDxTTV9TaGFwZT4NCiAgICAgICAgICA8TmFtZT5Mb2dvPC9OYW1lPg0KICAgICAgICAgIDxOYW1lSW5QUFRTaGFwZT5Mb2dvPC9OYW1lSW5QUFRTaGFwZT4NCiAgICAgICAgICA8SWRJblBQVFNoYXBlPjE4PC9JZEluUFBUU2hhcGU+DQogICAgICAgICAgPFNvdXJjZUFkZHJlc3M+R2VuZXJhbFtMb2dvXTwvU291cmNlQWRkcmVzcz4NCiAgICAgICAgICA8Q29uZGl0aW9uQWRkcmVzcyAvPg0KICAgICAgICAgIDxIZWlnaHQ+OTc8L0hlaWdo</t>
  </si>
  <si>
    <t>ICAgICA8SW1wb3J0SGFuZGxpbmc+SWdub3JlPC9JbXBvcnRIYW5kbGluZz4NCiAgICAgIDxTaGFwZXM+DQogICAgICAgIDxTTV9TaGFwZT4NCiAgICAgICAgICA8TmFtZT5Mb2dvPC9OYW1lPg0KICAgICAgICAgIDxOYW1lSW5QUFRTaGFwZT5Mb2dvPC9OYW1lSW5QUFRTaGFwZT4NCiAgICAgICAgICA8SWRJblBQVFNoYXBlPjM8L0lkSW5QUFRTaGFwZT4NCiAgICAgICAgICA8U291cmNlQWRkcmVzcz5HZW5lcmFsW0xvZ29dPC9Tb3VyY2VBZGRyZXNzPg0KICAgICAgICAgIDxDb25kaXRpb25BZGRyZXNzIC8+DQogICAgICAgICAgPEhlaWdodD45NzwvSGVpZ2h0Pg0KICAgICAgICAgIDxXaWR0aD4xNTY8L1dpZHRoPg0KICAgICAgICAgIDxUb3A+Mjk8L1RvcD4NCiAgICAgICAgICA8TGVmdD4xMDYwPC9MZWZ0Pg0KICAgICAgICAgIDxBdXRvU2hhcGVUeXBlPm1zb1NoYXBlUmVjdGFuZ2xlPC9BdXRvU2hhcGVUeXBlPg0KICAgICAgICAgIDxSZXNpemVNb2RlPlJlc2l6ZUhlaWdodDwvUmVzaXplTW9kZT4NCiAgICAgICAgICA8RXhwb3J0TW9kZT5JbmRpcmVjdF9TaGFwZTwvRXhwb3J0TW9kZT4NCiAgICAgICAgICA8Wk9yZGVyUG9zaXRpb24+MTwvWk9yZGVyUG9zaXRpb24+DQogICAgICAgICAgPElzTm9UaGlua0NlbGxTaGFwZT5mYWxzZTwvSXNOb1RoaW5rQ2VsbFNoYXBlPg0KICAgICAgICAgIDxoYWRUaGlua0NlbGxUYWc+ZmFsc2U8L2hhZFRoaW5rQ2VsbFRhZz4NCiAgICAgICAgPC9TTV9TaGFwZT4NCiAgICAgICAgPFNNX1NoYXBlPg0KICAgICAg</t>
  </si>
  <si>
    <t>ICAgICAgICA8aGFkVGhpbmtDZWxsVGFnPmZhbHNlPC9oYWRUaGlua0NlbGxUYWc+DQogICAgICAgIDwvU01fU2hhcGU+DQogICAgICA8L1NoYXBlcz4NCiAgICAgIDxOYW1lPlBlcmZvcm1hbmNlVnNGYWlyc2hhcmUgU2xpZGU8L05hbWU+DQogICAgPC9TTV9TbGlkZT4NCiAgICA8U01fU2xpZGU+DQogICAgICA8ZW5hYmxlZD50cnVlPC9lbmFibGVkPg0KICAgICAgPE5hbWVJblBQVFNsaWRlPkdyb3NzU2FsZXNIaXN0b2dyYW0gU2xpZGU8L05hbWVJblBQVFNsaWRlPg0KICAgICAgPENvbmRpdGlvbkFkZHJlc3MgLz4NCiAgICAgIDxJbXBvcnRIYW5kbGluZz5VcGRhdGU8L0ltcG9ydEhhbmRsaW5nPg0KICAgICAgPFNoYXBlcz4NCiAgICAgICAgPFNNX1NoYXBlPg0KICAgICAgICAgIDxOYW1lPlRpdGxlPC9OYW1lPg0KICAgICAgICAgIDxJZEluUFBUU2hhcGU+MDwvSWRJblBQVFNoYXBlPg0KICAgICAgICAgIDxTb3VyY2VBZGRyZXNzPidFeGFtcGxlJyEkQiQ1PC9Tb3VyY2VBZGRyZXNzPg0KICAgICAgICAgIDxDb25kaXRpb25BZGRyZXNzIC8+DQogICAgICAgICAgPEhlaWdodD4zNjA8L0hlaWdodD4NCiAgICAgICAgICA8V2lkdGg+NjQwPC9XaWR0aD4NCiAgICAgICAgICA8VG9wPjIwODwvVG9wPg0KICAgICAgICAgIDxMZWZ0PjM4OTwvTGVmdD4NCiAgICAgICAgICA8QXV0b1NoYXBlVHlwZT5tc29TaGFwZVJlY3RhbmdsZTwvQXV0b1NoYXBlVHlwZT4NCiAgICAgICAgICA8UmVzaXplTW9kZT5Ob1Jlc2l6ZTwvUmVzaXplTW9kZT4NCiAgICAgICAg</t>
  </si>
  <si>
    <t>ICA8RXhwb3J0TW9kZT5QbGFpbl9UZXh0PC9FeHBvcnRNb2RlPg0KICAgICAgICAgIDxaT3JkZXJQb3NpdGlvbj4xPC9aT3JkZXJQb3NpdGlvbj4NCiAgICAgICAgICA8SXNOb1RoaW5rQ2VsbFNoYXBlPmZhbHNlPC9Jc05vVGhpbmtDZWxsU2hhcGU+DQogICAgICAgICAgPGhhZFRoaW5rQ2VsbFRhZz5mYWxzZTwvaGFkVGhpbmtDZWxsVGFnPg0KICAgICAgICA8L1NNX1NoYXBlPg0KICAgICAgPC9TaGFwZXM+DQogICAgICA8TmFtZT5Hcm9zc1NhbGVzSGlzdG9ncmFtIFNsaWRlXzE8L05hbWU+DQogICAgPC9TTV9TbGlkZT4NCiAgICA8U01fU2xpZGU+DQogICAgICA8ZW5hYmxlZD50cnVlPC9lbmFibGVkPg0KICAgICAgPE5hbWVJblBQVFNsaWRlPk1hcmdpblZzRmFpcnNoYXJlIFNsaWRlPC9OYW1lSW5QUFRTbGlkZT4NCiAgICAgIDxDb25kaXRpb25BZGRyZXNzPk1hcmdpblZTRmFpclNoYXJlSW5kZXhDb21wYW55RGF0YVtTaG93IFNsaWRlXTwvQ29uZGl0aW9uQWRkcmVzcz4NCiAgICAgIDxJbXBvcnRIYW5kbGluZz5JZ25vcmU8L0ltcG9ydEhhbmRsaW5nPg0KICAgICAgPFNoYXBlcz4NCiAgICAgICAgPFNNX1NoYXBlPg0KICAgICAgICAgIDxOYW1lPkxvZ288L05hbWU+DQogICAgICAgICAgPE5hbWVJblBQVFNoYXBlPkxvZ288L05hbWVJblBQVFNoYXBlPg0KICAgICAgICAgIDxJZEluUFBUU2hhcGU+MzwvSWRJblBQVFNoYXBlPg0KICAgICAgICAgIDxTb3VyY2VBZGRyZXNzPkdlbmVyYWxbTG9nb108L1NvdXJjZUFkZHJlc3M+DQogICAgICAgICAg</t>
  </si>
  <si>
    <t>PENvbmRpdGlvbkFkZHJlc3MgLz4NCiAgICAgICAgICA8SGVpZ2h0Pjk3PC9IZWlnaHQ+DQogICAgICAgICAgPFdpZHRoPjE1NjwvV2lkdGg+DQogICAgICAgICAgPFRvcD4yOTwvVG9wPg0KICAgICAgICAgIDxMZWZ0PjEwNjA8L0xlZnQ+DQogICAgICAgICAgPEF1dG9TaGFwZVR5cGU+bXNvU2hhcGVSZWN0YW5nbGU8L0F1dG9TaGFwZVR5cGU+DQogICAgICAgICAgPFJlc2l6ZU1vZGU+UmVzaXplSGVpZ2h0PC9SZXNpemVNb2RlPg0KICAgICAgICAgIDxFeHBvcnRNb2RlPkluZGlyZWN0X1NoYXBlPC9FeHBvcnRNb2RlPg0KICAgICAgICAgIDxaT3JkZXJQb3NpdGlvbj4xPC9aT3JkZXJQb3NpdGlvbj4NCiAgICAgICAgICA8SXNOb1RoaW5rQ2VsbFNoYXBlPmZhbHNlPC9Jc05vVGhpbmtDZWxsU2hhcGU+DQogICAgICAgICAgPGhhZFRoaW5rQ2VsbFRhZz5mYWxzZTwvaGFkVGhpbmtDZWxsVGFnPg0KICAgICAgICA8L1NNX1NoYXBlPg0KICAgICAgICA8U01fU2hhcGU+DQogICAgICAgICAgPE5hbWU+VGl0bGU8L05hbWU+DQogICAgICAgICAgPE5hbWVJblBQVFNoYXBlPlRpdGxlPC9OYW1lSW5QUFRTaGFwZT4NCiAgICAgICAgICA8SWRJblBQVFNoYXBlPjI8L0lkSW5QUFRTaGFwZT4NCiAgICAgICAgICA8U291cmNlQWRkcmVzcz5NYXJnaW5WU0ZhaXJTaGFyZUluZGV4U2xpZGVEYXRhW1RpdGxlXTwvU291cmNlQWRkcmVzcz4NCiAgICAgICAgICA8Q29uZGl0aW9uQWRkcmVzcyAvPg0KICAgICAgICAgIDxIZWlnaHQ+OTc8L0hlaWdodD4NCiAgICAgICAg</t>
  </si>
  <si>
    <t>ICA8V2lkdGg+ODY1PC9XaWR0aD4NCiAgICAgICAgICA8VG9wPjI5PC9Ub3A+DQogICAgICAgICAgPExlZnQ+MTc4PC9MZWZ0Pg0KICAgICAgICAgIDxBdXRvU2hhcGVUeXBlPm1zb1NoYXBlUmVjdGFuZ2xlPC9BdXRvU2hhcGVUeXBlPg0KICAgICAgICAgIDxSZXNpemVNb2RlPk5vUmVzaXplPC9SZXNpemVNb2RlPg0KICAgICAgICAgIDxFeHBvcnRNb2RlPlBsYWluX1RleHQ8L0V4cG9ydE1vZGU+DQogICAgICAgICAgPFpPcmRlclBvc2l0aW9uPjI8L1pPcmRlclBvc2l0aW9uPg0KICAgICAgICAgIDxJc05vVGhpbmtDZWxsU2hhcGU+ZmFsc2U8L0lzTm9UaGlua0NlbGxTaGFwZT4NCiAgICAgICAgICA8aGFkVGhpbmtDZWxsVGFnPmZhbHNlPC9oYWRUaGlua0NlbGxUYWc+DQogICAgICAgIDwvU01fU2hhcGU+DQogICAgICAgIDxTTV9TaGFwZT4NCiAgICAgICAgICA8TmFtZT5TdWJ0aXRsZSBSaWdodDwvTmFtZT4NCiAgICAgICAgICA8TmFtZUluUFBUU2hhcGU+U3VidGl0bGUgUmlnaHQ8L05hbWVJblBQVFNoYXBlPg0KICAgICAgICAgIDxJZEluUFBUU2hhcGU+NTwvSWRJblBQVFNoYXBlPg0KICAgICAgICAgIDxTb3VyY2VBZGRyZXNzPk1hcmdpblZTRmFpclNoYXJlSW5kZXhTbGlkZURhdGFbU3VidGl0bGUgUmlnaHRdPC9Tb3VyY2VBZGRyZXNzPg0KICAgICAgICAgIDxDb25kaXRpb25BZGRyZXNzIC8+DQogICAgICAgICAgPEhlaWdodD43MjwvSGVpZ2h0Pg0KICAgICAgICAgIDxXaWR0aD41NDA8L1dpZHRoPg0KICAgICAgICAgIDxUb3A+MTgwPC9U</t>
  </si>
  <si>
    <t>b3A+DQogICAgICAgICAgPExlZnQ+Njc2PC9MZWZ0Pg0KICAgICAgICAgIDxBdXRvU2hhcGVUeXBlPm1zb1NoYXBlUmVjdGFuZ2xlPC9BdXRvU2hhcGVUeXBlPg0KICAgICAgICAgIDxSZXNpemVNb2RlPk5vUmVzaXplPC9SZXNpemVNb2RlPg0KICAgICAgICAgIDxFeHBvcnRNb2RlPlBsYWluX1RleHQ8L0V4cG9ydE1vZGU+DQogICAgICAgICAgPFpPcmRlclBvc2l0aW9uPjM8L1pPcmRlclBvc2l0aW9uPg0KICAgICAgICAgIDxJc05vVGhpbmtDZWxsU2hhcGU+ZmFsc2U8L0lzTm9UaGlua0NlbGxTaGFwZT4NCiAgICAgICAgICA8aGFkVGhpbmtDZWxsVGFnPmZhbHNlPC9oYWRUaGlua0NlbGxUYWc+DQogICAgICAgIDwvU01fU2hhcGU+DQogICAgICAgIDxTTV9TaGFwZT4NCiAgICAgICAgICA8TmFtZT5DaGFydCBSaWdodDwvTmFtZT4NCiAgICAgICAgICA8TmFtZUluUFBUU2hhcGU+Q2hhcnQgUmlnaHQ8L05hbWVJblBQVFNoYXBlPg0KICAgICAgICAgIDxJZEluUFBUU2hhcGU+NzwvSWRJblBQVFNoYXBlPg0KICAgICAgICAgIDxTb3VyY2VBZGRyZXNzPk1hcmdpblZTRmFpclNoYXJlSW5kZXhTbGlkZURhdGFbQ29udGVudCBSaWdodF08L1NvdXJjZUFkZHJlc3M+DQogICAgICAgICAgPENvbmRpdGlvbkFkZHJlc3MgLz4NCiAgICAgICAgICA8SGVpZ2h0PjM5NjwvSGVpZ2h0Pg0KICAgICAgICAgIDxXaWR0aD41NDI8L1dpZHRoPg0KICAgICAgICAgIDxUb3A+MjUyPC9Ub3A+DQogICAgICAgICAgPExlZnQ+Njc2PC9MZWZ0Pg0KICAgICAgICAgIDxBdXRv</t>
  </si>
  <si>
    <t>U2hhcGVUeXBlPm1zb1NoYXBlUmVjdGFuZ2xlPC9BdXRvU2hhcGVUeXBlPg0KICAgICAgICAgIDxSZXNpemVNb2RlPk5vUmVzaXplPC9SZXNpemVNb2RlPg0KICAgICAgICAgIDxFeHBvcnRNb2RlPkluZGlyZWN0X1NoYXBlPC9FeHBvcnRNb2RlPg0KICAgICAgICAgIDxaT3JkZXJQb3NpdGlvbj40PC9aT3JkZXJQb3NpdGlvbj4NCiAgICAgICAgICA8SXNOb1RoaW5rQ2VsbFNoYXBlPmZhbHNlPC9Jc05vVGhpbmtDZWxsU2hhcGU+DQogICAgICAgICAgPGhhZFRoaW5rQ2VsbFRhZz5mYWxzZTwvaGFkVGhpbmtDZWxsVGFnPg0KICAgICAgICA8L1NNX1NoYXBlPg0KICAgICAgICA8U01fU2hhcGU+DQogICAgICAgICAgPE5hbWU+VGFibGUgTGVmdDwvTmFtZT4NCiAgICAgICAgICA8TmFtZUluUFBUU2hhcGU+VGFibGUgTGVmdDwvTmFtZUluUFBUU2hhcGU+DQogICAgICAgICAgPElkSW5QUFRTaGFwZT45PC9JZEluUFBUU2hhcGU+DQogICAgICAgICAgPFNvdXJjZUFkZHJlc3M+TWFyZ2luVlNGYWlyU2hhcmVJbmRleENvbXBldGl0b3JEYXRhPC9Tb3VyY2VBZGRyZXNzPg0KICAgICAgICAgIDxDb25kaXRpb25BZGRyZXNzIC8+DQogICAgICAgICAgPEhlaWdodD4xMDg8L0hlaWdodD4NCiAgICAgICAgICA8V2lkdGg+NTQwPC9XaWR0aD4NCiAgICAgICAgICA8VG9wPjI1MjwvVG9wPg0KICAgICAgICAgIDxMZWZ0PjY0PC9MZWZ0Pg0KICAgICAgICAgIDxBdXRvU2hhcGVUeXBlPm1zb1NoYXBlTWl4ZWQ8L0F1dG9TaGFwZVR5cGU+DQogICAgICAgICAgPFJlc2l6</t>
  </si>
  <si>
    <t>ZU1vZGU+Tm9SZXNpemU8L1Jlc2l6ZU1vZGU+DQogICAgICAgICAgPEV4cG9ydE1vZGU+VGFibGU8L0V4cG9ydE1vZGU+DQogICAgICAgICAgPFpPcmRlclBvc2l0aW9uPjU8L1pPcmRlclBvc2l0aW9uPg0KICAgICAgICAgIDxJc05vVGhpbmtDZWxsU2hhcGU+ZmFsc2U8L0lzTm9UaGlua0NlbGxTaGFwZT4NCiAgICAgICAgICA8aGFkVGhpbmtDZWxsVGFnPmZhbHNlPC9oYWRUaGlua0NlbGxUYWc+DQogICAgICAgIDwvU01fU2hhcGU+DQogICAgICAgIDxTTV9TaGFwZT4NCiAgICAgICAgICA8TmFtZT5TdWJ0aXRsZSBMZWZ0PC9OYW1lPg0KICAgICAgICAgIDxOYW1lSW5QUFRTaGFwZT5TdWJ0aXRsZSBMZWZ0PC9OYW1lSW5QUFRTaGFwZT4NCiAgICAgICAgICA8SWRJblBQVFNoYXBlPjQ8L0lkSW5QUFRTaGFwZT4NCiAgICAgICAgICA8U291cmNlQWRkcmVzcz5NYXJnaW5WU0ZhaXJTaGFyZUluZGV4U2xpZGVEYXRhW1N1YnRpdGxlIExlZnRdPC9Tb3VyY2VBZGRyZXNzPg0KICAgICAgICAgIDxDb25kaXRpb25BZGRyZXNzIC8+DQogICAgICAgICAgPEhlaWdodD43MjwvSGVpZ2h0Pg0KICAgICAgICAgIDxXaWR0aD41NDA8L1dpZHRoPg0KICAgICAgICAgIDxUb3A+MTgwPC9Ub3A+DQogICAgICAgICAgPExlZnQ+NjQ8L0xlZnQ+DQogICAgICAgICAgPEF1dG9TaGFwZVR5cGU+bXNvU2hhcGVSZWN0YW5nbGU8L0F1dG9TaGFwZVR5cGU+DQogICAgICAgICAgPFJlc2l6ZU1vZGU+Tm9SZXNpemU8L1Jlc2l6ZU1vZGU+DQogICAgICAgICAgPEV4cG9ydE1vZGU+</t>
  </si>
  <si>
    <t>UGxhaW5fVGV4dDwvRXhwb3J0TW9kZT4NCiAgICAgICAgICA8Wk9yZGVyUG9zaXRpb24+NjwvWk9yZGVyUG9zaXRpb24+DQogICAgICAgICAgPElzTm9UaGlua0NlbGxTaGFwZT5mYWxzZTwvSXNOb1RoaW5rQ2VsbFNoYXBlPg0KICAgICAgICAgIDxoYWRUaGlua0NlbGxUYWc+ZmFsc2U8L2hhZFRoaW5rQ2VsbFRhZz4NCiAgICAgICAgPC9TTV9TaGFwZT4NCiAgICAgICAgPFNNX1NoYXBlPg0KICAgICAgICAgIDxOYW1lPkRhdGUgUGxhY2Vob2xkZXIgOTwvTmFtZT4NCiAgICAgICAgICA8TmFtZUluUFBUU2hhcGU+RGF0ZSBQbGFjZWhvbGRlciA5PC9OYW1lSW5QUFRTaGFwZT4NCiAgICAgICAgICA8SWRJblBQVFNoYXBlPjEwPC9JZEluUFBUU2hhcGU+DQogICAgICAgICAgPEhlaWdodD4zODwvSGVpZ2h0Pg0KICAgICAgICAgIDxXaWR0aD4yOTk8L1dpZHRoPg0KICAgICAgICAgIDxUb3A+NjY3PC9Ub3A+DQogICAgICAgICAgPExlZnQ+NjQ8L0xlZnQ+DQogICAgICAgICAgPEF1dG9TaGFwZVR5cGU+bXNvU2hhcGVSZWN0YW5nbGU8L0F1dG9TaGFwZVR5cGU+DQogICAgICAgICAgPFJlc2l6ZU1vZGU+Tm9SZXNpemU8L1Jlc2l6ZU1vZGU+DQogICAgICAgICAgPEV4cG9ydE1vZGU+UGxhaW5fVGV4dDwvRXhwb3J0TW9kZT4NCiAgICAgICAgICA8Wk9yZGVyUG9zaXRpb24+NzwvWk9yZGVyUG9zaXRpb24+DQogICAgICAgICAgPElzTm9UaGlua0NlbGxTaGFwZT5mYWxzZTwvSXNOb1RoaW5rQ2VsbFNoYXBlPg0KICAgICAgICAgIDxoYWRUaGlua0NlbGxUYWc+</t>
  </si>
  <si>
    <t>ZmFsc2U8L2hhZFRoaW5rQ2VsbFRhZz4NCiAgICAgICAgPC9TTV9TaGFwZT4NCiAgICAgICAgPFNNX1NoYXBlPg0KICAgICAgICAgIDxOYW1lPkZvb3RlciBQbGFjZWhvbGRlciAxMDwvTmFtZT4NCiAgICAgICAgICA8TmFtZUluUFBUU2hhcGU+Rm9vdGVyIFBsYWNlaG9sZGVyIDEwPC9OYW1lSW5QUFRTaGFwZT4NCiAgICAgICAgICA8SWRJblBQVFNoYXBlPjExPC9JZEluUFBUU2hhcGU+DQogICAgICAgICAgPEhlaWdodD4zODwvSGVpZ2h0Pg0KICAgICAgICAgIDxXaWR0aD40MDU8L1dpZHRoPg0KICAgICAgICAgIDxUb3A+NjY3PC9Ub3A+DQogICAgICAgICAgPExlZnQ+NDM3PC9MZWZ0Pg0KICAgICAgICAgIDxBdXRvU2hhcGVUeXBlPm1zb1NoYXBlUmVjdGFuZ2xlPC9BdXRvU2hhcGVUeXBlPg0KICAgICAgICAgIDxSZXNpemVNb2RlPk5vUmVzaXplPC9SZXNpemVNb2RlPg0KICAgICAgICAgIDxFeHBvcnRNb2RlPlBsYWluX1RleHQ8L0V4cG9ydE1vZGU+DQogICAgICAgICAgPFpPcmRlclBvc2l0aW9uPjg8L1pPcmRlclBvc2l0aW9uPg0KICAgICAgICAgIDxJc05vVGhpbmtDZWxsU2hhcGU+ZmFsc2U8L0lzTm9UaGlua0NlbGxTaGFwZT4NCiAgICAgICAgICA8aGFkVGhpbmtDZWxsVGFnPmZhbHNlPC9oYWRUaGlua0NlbGxUYWc+DQogICAgICAgIDwvU01fU2hhcGU+DQogICAgICAgIDxTTV9TaGFwZT4NCiAgICAgICAgICA8TmFtZT5TbGlkZSBOdW1iZXIgUGxhY2Vob2xkZXIgMTE8L05hbWU+DQogICAgICAgICAgPE5hbWVJblBQVFNoYXBlPlNsaWRl</t>
  </si>
  <si>
    <t>IE51bWJlciBQbGFjZWhvbGRlciAxMTwvTmFtZUluUFBUU2hhcGU+DQogICAgICAgICAgPElkSW5QUFRTaGFwZT4xMjwvSWRJblBQVFNoYXBlPg0KICAgICAgICAgIDxIZWlnaHQ+Mzg8L0hlaWdodD4NCiAgICAgICAgICA8V2lkdGg+Mjk5PC9XaWR0aD4NCiAgICAgICAgICA8VG9wPjY2NzwvVG9wPg0KICAgICAgICAgIDxMZWZ0PjkxNzwvTGVmdD4NCiAgICAgICAgICA8QXV0b1NoYXBlVHlwZT5tc29TaGFwZVJlY3RhbmdsZTwvQXV0b1NoYXBlVHlwZT4NCiAgICAgICAgICA8UmVzaXplTW9kZT5Ob1Jlc2l6ZTwvUmVzaXplTW9kZT4NCiAgICAgICAgICA8RXhwb3J0TW9kZT5QbGFpbl9UZXh0PC9FeHBvcnRNb2RlPg0KICAgICAgICAgIDxaT3JkZXJQb3NpdGlvbj45PC9aT3JkZXJQb3NpdGlvbj4NCiAgICAgICAgICA8SXNOb1RoaW5rQ2VsbFNoYXBlPmZhbHNlPC9Jc05vVGhpbmtDZWxsU2hhcGU+DQogICAgICAgICAgPGhhZFRoaW5rQ2VsbFRhZz5mYWxzZTwvaGFkVGhpbmtDZWxsVGFnPg0KICAgICAgICA8L1NNX1NoYXBlPg0KICAgICAgPC9TaGFwZXM+DQogICAgICA8TmFtZT5NYXJnaW5Wc0ZhaXJzaGFyZSBTbGlkZTwvTmFtZT4NCiAgICA8L1NNX1NsaWRlPg0KICAgIDxTTV9TbGlkZT4NCiAgICAgIDxlbmFibGVkPnRydWU8L2VuYWJsZWQ+DQogICAgICA8TmFtZUluUFBUU2xpZGU+TWVzc2FnZSBTbGlkZTwvTmFtZUluUFBUU2xpZGU+DQogICAgICA8Q29uZGl0aW9uQWRkcmVzcyAvPg0KICAgICAgPEltcG9ydEhhbmRsaW5nPklnbm9yZTwvSW1w</t>
  </si>
  <si>
    <t>b3J0SGFuZGxpbmc+DQogICAgICA8U2hhcGVzPg0KICAgICAgICA8U01fU2hhcGU+DQogICAgICAgICAgPE5hbWU+TG9nbzwvTmFtZT4NCiAgICAgICAgICA8TmFtZUluUFBUU2hhcGU+TG9nbzwvTmFtZUluUFBUU2hhcGU+DQogICAgICAgICAgPElkSW5QUFRTaGFwZT4yPC9JZEluUFBUU2hhcGU+DQogICAgICAgICAgPFNvdXJjZUFkZHJlc3M+R2VuZXJhbFtMb2dvXTwvU291cmNlQWRkcmVzcz4NCiAgICAgICAgICA8Q29uZGl0aW9uQWRkcmVzcyAvPg0KICAgICAgICAgIDxIZWlnaHQ+OTc8L0hlaWdodD4NCiAgICAgICAgICA8V2lkdGg+MTU2PC9XaWR0aD4NCiAgICAgICAgICA8VG9wPjI5PC9Ub3A+DQogICAgICAgICAgPExlZnQ+MTA2MDwvTGVmdD4NCiAgICAgICAgICA8QXV0b1NoYXBlVHlwZT5tc29TaGFwZVJlY3RhbmdsZTwvQXV0b1NoYXBlVHlwZT4NCiAgICAgICAgICA8UmVzaXplTW9kZT5SZXNpemVIZWlnaHQ8L1Jlc2l6ZU1vZGU+DQogICAgICAgICAgPEV4cG9ydE1vZGU+SW5kaXJlY3RfU2hhcGU8L0V4cG9ydE1vZGU+DQogICAgICAgICAgPFpPcmRlclBvc2l0aW9uPjE8L1pPcmRlclBvc2l0aW9uPg0KICAgICAgICAgIDxJc05vVGhpbmtDZWxsU2hhcGU+ZmFsc2U8L0lzTm9UaGlua0NlbGxTaGFwZT4NCiAgICAgICAgICA8aGFkVGhpbmtDZWxsVGFnPmZhbHNlPC9oYWRUaGlua0NlbGxUYWc+DQogICAgICAgIDwvU01fU2hhcGU+DQogICAgICAgIDxTTV9TaGFwZT4NCiAgICAgICAgICA8TmFtZT5UaXRsZTwvTmFtZT4NCiAgICAgICAg</t>
  </si>
  <si>
    <t>ICA8TmFtZUluUFBUU2hhcGU+VGl0bGU8L05hbWVJblBQVFNoYXBlPg0KICAgICAgICAgIDxJZEluUFBUU2hhcGU+MzwvSWRJblBQVFNoYXBlPg0KICAgICAgICAgIDxTb3VyY2VBZGRyZXNzIC8+DQogICAgICAgICAgPENvbmRpdGlvbkFkZHJlc3MgLz4NCiAgICAgICAgICA8SGVpZ2h0Pjk3PC9IZWlnaHQ+DQogICAgICAgICAgPFdpZHRoPjg2NTwvV2lkdGg+DQogICAgICAgICAgPFRvcD4yOTwvVG9wPg0KICAgICAgICAgIDxMZWZ0PjE3ODwvTGVmdD4NCiAgICAgICAgICA8QXV0b1NoYXBlVHlwZT5tc29TaGFwZVJlY3RhbmdsZTwvQXV0b1NoYXBlVHlwZT4NCiAgICAgICAgICA8UmVzaXplTW9kZT5Ob1Jlc2l6ZTwvUmVzaXplTW9kZT4NCiAgICAgICAgICA8RXhwb3J0TW9kZT5QbGFpbl9UZXh0PC9FeHBvcnRNb2RlPg0KICAgICAgICAgIDxaT3JkZXJQb3NpdGlvbj4yPC9aT3JkZXJQb3NpdGlvbj4NCiAgICAgICAgICA8SXNOb1RoaW5rQ2VsbFNoYXBlPmZhbHNlPC9Jc05vVGhpbmtDZWxsU2hhcGU+DQogICAgICAgICAgPGhhZFRoaW5rQ2VsbFRhZz5mYWxzZTwvaGFkVGhpbmtDZWxsVGFnPg0KICAgICAgICA8L1NNX1NoYXBlPg0KICAgICAgICA8U01fU2hhcGU+DQogICAgICAgICAgPE5hbWU+TWFpbiBUZXh0PC9OYW1lPg0KICAgICAgICAgIDxOYW1lSW5QUFRTaGFwZT5NYWluIFRleHQ8L05hbWVJblBQVFNoYXBlPg0KICAgICAgICAgIDxJZEluUFBUU2hhcGU+NjwvSWRJblBQVFNoYXBlPg0KICAgICAgICAgIDxTb3VyY2VBZGRyZXNzIC8+DQog</t>
  </si>
  <si>
    <t>ICAgICAgICAgPENvbmRpdGlvbkFkZHJlc3MgLz4NCiAgICAgICAgICA8SGVpZ2h0PjM5NjwvSGVpZ2h0Pg0KICAgICAgICAgIDxXaWR0aD4xMTU0PC9XaWR0aD4NCiAgICAgICAgICA8VG9wPjE4MDwvVG9wPg0KICAgICAgICAgIDxMZWZ0PjYyPC9MZWZ0Pg0KICAgICAgICAgIDxBdXRvU2hhcGVUeXBlPm1zb1NoYXBlUmVjdGFuZ2xlPC9BdXRvU2hhcGVUeXBlPg0KICAgICAgICAgIDxSZXNpemVNb2RlPk5vUmVzaXplPC9SZXNpemVNb2RlPg0KICAgICAgICAgIDxFeHBvcnRNb2RlPlBsYWluX1RleHQ8L0V4cG9ydE1vZGU+DQogICAgICAgICAgPFpPcmRlclBvc2l0aW9uPjM8L1pPcmRlclBvc2l0aW9uPg0KICAgICAgICAgIDxJc05vVGhpbmtDZWxsU2hhcGU+ZmFsc2U8L0lzTm9UaGlua0NlbGxTaGFwZT4NCiAgICAgICAgICA8aGFkVGhpbmtDZWxsVGFnPmZhbHNlPC9oYWRUaGlua0NlbGxUYWc+DQogICAgICAgIDwvU01fU2hhcGU+DQogICAgICAgIDxTTV9TaGFwZT4NCiAgICAgICAgICA8TmFtZT5Ub21ic3RvbmU8L05hbWU+DQogICAgICAgICAgPE5hbWVJblBQVFNoYXBlPlRvbWJzdG9uZTwvTmFtZUluUFBUU2hhcGU+DQogICAgICAgICAgPElkSW5QUFRTaGFwZT43PC9JZEluUFBUU2hhcGU+DQogICAgICAgICAgPEhlaWdodD43MjwvSGVpZ2h0Pg0KICAgICAgICAgIDxXaWR0aD4xMjgwPC9XaWR0aD4NCiAgICAgICAgICA8VG9wPjU3NjwvVG9wPg0KICAgICAgICAgIDxMZWZ0PjA8L0xlZnQ+DQogICAgICAgICAgPEF1dG9TaGFwZVR5cGU+bXNv</t>
  </si>
  <si>
    <t>U2hhcGVSZWN0YW5nbGU8L0F1dG9TaGFwZVR5cGU+DQogICAgICAgICAgPFJlc2l6ZU1vZGU+Tm9SZXNpemU8L1Jlc2l6ZU1vZGU+DQogICAgICAgICAgPEV4cG9ydE1vZGU+UGxhaW5fVGV4dDwvRXhwb3J0TW9kZT4NCiAgICAgICAgICA8Wk9yZGVyUG9zaXRpb24+NDwvWk9yZGVyUG9zaXRpb24+DQogICAgICAgICAgPElzTm9UaGlua0NlbGxTaGFwZT5mYWxzZTwvSXNOb1RoaW5rQ2VsbFNoYXBlPg0KICAgICAgICAgIDxoYWRUaGlua0NlbGxUYWc+ZmFsc2U8L2hhZFRoaW5rQ2VsbFRhZz4NCiAgICAgICAgPC9TTV9TaGFwZT4NCiAgICAgICAgPFNNX1NoYXBlPg0KICAgICAgICAgIDxOYW1lPkRhdGUgUGxhY2Vob2xkZXIgNzwvTmFtZT4NCiAgICAgICAgICA8TmFtZUluUFBUU2hhcGU+RGF0ZSBQbGFjZWhvbGRlciA3PC9OYW1lSW5QUFRTaGFwZT4NCiAgICAgICAgICA8SWRJblBQVFNoYXBlPjg8L0lkSW5QUFRTaGFwZT4NCiAgICAgICAgICA8SGVpZ2h0PjM4PC9IZWlnaHQ+DQogICAgICAgICAgPFdpZHRoPjI5OTwvV2lkdGg+DQogICAgICAgICAgPFRvcD42Njc8L1RvcD4NCiAgICAgICAgICA8TGVmdD42NDwvTGVmdD4NCiAgICAgICAgICA8QXV0b1NoYXBlVHlwZT5tc29TaGFwZVJlY3RhbmdsZTwvQXV0b1NoYXBlVHlwZT4NCiAgICAgICAgICA8UmVzaXplTW9kZT5Ob1Jlc2l6ZTwvUmVzaXplTW9kZT4NCiAgICAgICAgICA8RXhwb3J0TW9kZT5QbGFpbl9UZXh0PC9FeHBvcnRNb2RlPg0KICAgICAgICAgIDxaT3JkZXJQb3NpdGlvbj41PC9aT3Jk</t>
  </si>
  <si>
    <t>ZXJQb3NpdGlvbj4NCiAgICAgICAgICA8SXNOb1RoaW5rQ2VsbFNoYXBlPmZhbHNlPC9Jc05vVGhpbmtDZWxsU2hhcGU+DQogICAgICAgICAgPGhhZFRoaW5rQ2VsbFRhZz5mYWxzZTwvaGFkVGhpbmtDZWxsVGFnPg0KICAgICAgICA8L1NNX1NoYXBlPg0KICAgICAgICA8U01fU2hhcGU+DQogICAgICAgICAgPE5hbWU+Rm9vdGVyIFBsYWNlaG9sZGVyIDg8L05hbWU+DQogICAgICAgICAgPE5hbWVJblBQVFNoYXBlPkZvb3RlciBQbGFjZWhvbGRlciA4PC9OYW1lSW5QUFRTaGFwZT4NCiAgICAgICAgICA8SWRJblBQVFNoYXBlPjk8L0lkSW5QUFRTaGFwZT4NCiAgICAgICAgICA8SGVpZ2h0PjM4PC9IZWlnaHQ+DQogICAgICAgICAgPFdpZHRoPjQwNTwvV2lkdGg+DQogICAgICAgICAgPFRvcD42Njc8L1RvcD4NCiAgICAgICAgICA8TGVmdD40Mzc8L0xlZnQ+DQogICAgICAgICAgPEF1dG9TaGFwZVR5cGU+bXNvU2hhcGVSZWN0YW5nbGU8L0F1dG9TaGFwZVR5cGU+DQogICAgICAgICAgPFJlc2l6ZU1vZGU+Tm9SZXNpemU8L1Jlc2l6ZU1vZGU+DQogICAgICAgICAgPEV4cG9ydE1vZGU+UGxhaW5fVGV4dDwvRXhwb3J0TW9kZT4NCiAgICAgICAgICA8Wk9yZGVyUG9zaXRpb24+NjwvWk9yZGVyUG9zaXRpb24+DQogICAgICAgICAgPElzTm9UaGlua0NlbGxTaGFwZT5mYWxzZTwvSXNOb1RoaW5rQ2VsbFNoYXBlPg0KICAgICAgICAgIDxoYWRUaGlua0NlbGxUYWc+ZmFsc2U8L2hhZFRoaW5rQ2VsbFRhZz4NCiAgICAgICAgPC9TTV9TaGFwZT4NCiAgICAgICAg</t>
  </si>
  <si>
    <t>PFNNX1NoYXBlPg0KICAgICAgICAgIDxOYW1lPlNsaWRlIE51bWJlciBQbGFjZWhvbGRlciA5PC9OYW1lPg0KICAgICAgICAgIDxOYW1lSW5QUFRTaGFwZT5TbGlkZSBOdW1iZXIgUGxhY2Vob2xkZXIgOTwvTmFtZUluUFBUU2hhcGU+DQogICAgICAgICAgPElkSW5QUFRTaGFwZT4xMDwvSWRJblBQVFNoYXBlPg0KICAgICAgICAgIDxIZWlnaHQ+Mzg8L0hlaWdodD4NCiAgICAgICAgICA8V2lkdGg+Mjk5PC9XaWR0aD4NCiAgICAgICAgICA8VG9wPjY2NzwvVG9wPg0KICAgICAgICAgIDxMZWZ0PjkxNzwvTGVmdD4NCiAgICAgICAgICA8QXV0b1NoYXBlVHlwZT5tc29TaGFwZVJlY3RhbmdsZTwvQXV0b1NoYXBlVHlwZT4NCiAgICAgICAgICA8UmVzaXplTW9kZT5Ob1Jlc2l6ZTwvUmVzaXplTW9kZT4NCiAgICAgICAgICA8RXhwb3J0TW9kZT5QbGFpbl9UZXh0PC9FeHBvcnRNb2RlPg0KICAgICAgICAgIDxaT3JkZXJQb3NpdGlvbj43PC9aT3JkZXJQb3NpdGlvbj4NCiAgICAgICAgICA8SXNOb1RoaW5rQ2VsbFNoYXBlPmZhbHNlPC9Jc05vVGhpbmtDZWxsU2hhcGU+DQogICAgICAgICAgPGhhZFRoaW5rQ2VsbFRhZz5mYWxzZTwvaGFkVGhpbmtDZWxsVGFnPg0KICAgICAgICA8L1NNX1NoYXBlPg0KICAgICAgPC9TaGFwZXM+DQogICAgICA8TmFtZT5NZXNzYWdlIFNsaWRlPC9OYW1lPg0KICAgIDwvU01fU2xpZGU+DQogICAgPFNNX1NsaWRlPg0KICAgICAgPGVuYWJsZWQ+dHJ1ZTwvZW5hYmxlZD4NCiAgICAgIDxOYW1lSW5QUFRTbGlkZT5FbmRpbmcgU2xp</t>
  </si>
  <si>
    <t>ZGU8L05hbWVJblBQVFNsaWRlPg0KICAgICAgPEltcG9ydEhhbmRsaW5nPklnbm9yZTwvSW1wb3J0SGFuZGxpbmc+DQogICAgICA8U2hhcGVzIC8+DQogICAgICA8TmFtZT5FbmRpbmcgU2xpZGU8L05hbWU+DQogICAgPC9TTV9TbGlkZT4NCiAgPC9TbGlkZXM+DQogIDxQaXZvdFBvaW50QWRkcmVzcz5TZWxlY3RlZENvbXBhbnk8L1Bpdm90UG9pbnRBZGRyZXNzPg0KICA8VmFyaWFudHNBZGRyZXNzPlNlbGVjdGVkQ29tcGFueTwvVmFyaWFudHNBZGRyZXNzPg0KICA8U2xpZGVPcmRlcj5WYXJpYW50czwvU2xpZGVPcmRlcj4NCiAgPERlY29tcG9zZU91dHB1dEZpbGU+dHJ1ZTwvRGVjb21wb3NlT3V0cHV0RmlsZT4NCiAgPERlY29tcG9zZU91dHB1dEZpbGVQcmVPclN1ZmZpeEFkZHJlc3M+U2VsZWN0ZWRDb21wYW55PC9EZWNvbXBvc2VPdXRwdXRGaWxlUHJlT3JTdWZmaXhBZGRyZXNzPg0KICA8Q29uZGl0aW9uQWRkcmVzcyAvPg0KPC9TTV9QcmVzZW50YXRpb24+</t>
  </si>
  <si>
    <t>4</t>
  </si>
  <si>
    <t>PD94bWwgdmVyc2lvbj0iMS4wIj8+DQo8U01fUHJlc2VudGF0aW9uIHhtbG5zOnhzZD0iaHR0cDovL3d3dy53My5vcmcvMjAwMS9YTUxTY2hlbWEiIHhtbG5zOnhzaT0iaHR0cDovL3d3dy53My5vcmcvMjAwMS9YTUxTY2hlbWEtaW5zdGFuY2UiPg0KICA8SGVpZ2h0PjcyMDwvSGVpZ2h0Pg0KICA8V2lkdGg+MTI4MDwvV2lkdGg+DQogIDxQYXRoVGVtcGxhdGVGaWxlPlQ6XFNseWRNa3JcU2x5ZE1rciBGQk4gRXhhbXBsZVxTbHlkTWtyIEZCTiBUZW1wbGF0ZS5wcHR4PC9QYXRoVGVtcGxhdGVGaWxlPg0KICA8UGF0aFRhcmdldEZpbGU+RkJOIERlY2tzXFNseWRNa3IgRkJOIEV4YW1wbGVzLnBwdHg8L1BhdGhUYXJnZXRGaWxlPg0KICA8U2xpZGVzPg0KICAgIDxTTV9TbGlkZT4NCiAgICAgIDxlbmFibGVkPmZhbHNlPC9lbmFibGVkPg0KICAgICAgPE5hbWVJblBQVFNsaWRlPlRpdGxlU2xpZGU8L05hbWVJblBQVFNsaWRlPg0KICAgICAgPENvbmRpdGlvbkFkZHJlc3MgLz4NCiAgICAgIDxJbXBvcnRIYW5kbGluZz5VcGRhdGU8L0ltcG9ydEhhbmRsaW5nPg0KICAgICAgPFNoYXBlcz4NCiAgICAgICAgPFNNX1NoYXBlPg0KICAgICAgICAgIDxOYW1lPlRpdGxlPC9OYW1lPg0KICAgICAgICAgIDxOYW1lSW5QUFRTaGFwZT5UaXRsZTwvTmFtZUluUFBUU2hhcGU+DQogICAgICAgICAgPElkSW5QUFRTaGFwZT4xMTwvSWRJblBQVFNoYXBlPg0KICAgICAgICAgIDxTb3VyY2VBZGRyZXNzPkdlbmVyYWxbUHJlc2VudGF0aW9uIFRpdGxlXTwvU291cmNlQWRkcmVz</t>
  </si>
  <si>
    <t>cz4NCiAgICAgICAgICA8Q29uZGl0aW9uQWRkcmVzcyAvPg0KICAgICAgICAgIDxIZWlnaHQ+MTU0PC9IZWlnaHQ+DQogICAgICAgICAgPFdpZHRoPjEwODg8L1dpZHRoPg0KICAgICAgICAgIDxUb3A+NjwvVG9wPg0KICAgICAgICAgIDxMZWZ0Pjk2PC9MZWZ0Pg0KICAgICAgICAgIDxBdXRvU2hhcGVUeXBlPm1zb1NoYXBlUmVjdGFuZ2xlPC9BdXRvU2hhcGVUeXBlPg0KICAgICAgICAgIDxSZXNpemVNb2RlPk5vUmVzaXplPC9SZXNpemVNb2RlPg0KICAgICAgICAgIDxFeHBvcnRNb2RlPlBsYWluX1RleHQ8L0V4cG9ydE1vZGU+DQogICAgICAgICAgPFpPcmRlclBvc2l0aW9uPjE8L1pPcmRlclBvc2l0aW9uPg0KICAgICAgICAgIDxJc05vVGhpbmtDZWxsU2hhcGU+ZmFsc2U8L0lzTm9UaGlua0NlbGxTaGFwZT4NCiAgICAgICAgICA8aGFkVGhpbmtDZWxsVGFnPmZhbHNlPC9oYWRUaGlua0NlbGxUYWc+DQogICAgICAgICAgPElmVGFibGVSZW1vdmVFbXB0eVJvd3M+dHJ1ZTwvSWZUYWJsZVJlbW92ZUVtcHR5Um93cz4NCiAgICAgICAgPC9TTV9TaGFwZT4NCiAgICAgICAgPFNNX1NoYXBlPg0KICAgICAgICAgIDxOYW1lPlN1YnRpdGxlPC9OYW1lPg0KICAgICAgICAgIDxOYW1lSW5QUFRTaGFwZT5TdWJ0aXRsZTwvTmFtZUluUFBUU2hhcGU+DQogICAgICAgICAgPElkSW5QUFRTaGFwZT4xMjwvSWRJblBQVFNoYXBlPg0KICAgICAgICAgIDxTb3VyY2VBZGRyZXNzPkdlbmVyYWxbTG9nb108L1NvdXJjZUFkZHJlc3M+DQogICAgICAgICAgPENvbmRpdGlv</t>
  </si>
  <si>
    <t>bkFkZHJlc3MgLz4NCiAgICAgICAgICA8SGVpZ2h0PjE4NDwvSGVpZ2h0Pg0KICAgICAgICAgIDxXaWR0aD44OTY8L1dpZHRoPg0KICAgICAgICAgIDxUb3A+NDA4PC9Ub3A+DQogICAgICAgICAgPExlZnQ+MTkyPC9MZWZ0Pg0KICAgICAgICAgIDxBdXRvU2hhcGVUeXBlPm1zb1NoYXBlUmVjdGFuZ2xlPC9BdXRvU2hhcGVUeXBlPg0KICAgICAgICAgIDxSZXNpemVNb2RlPlJlc2l6ZUhlaWdodDwvUmVzaXplTW9kZT4NCiAgICAgICAgICA8RXhwb3J0TW9kZT5JbmRpcmVjdF9TaGFwZTwvRXhwb3J0TW9kZT4NCiAgICAgICAgICA8Wk9yZGVyUG9zaXRpb24+MjwvWk9yZGVyUG9zaXRpb24+DQogICAgICAgICAgPElzTm9UaGlua0NlbGxTaGFwZT5mYWxzZTwvSXNOb1RoaW5rQ2VsbFNoYXBlPg0KICAgICAgICAgIDxoYWRUaGlua0NlbGxUYWc+ZmFsc2U8L2hhZFRoaW5rQ2VsbFRhZz4NCiAgICAgICAgICA8SWZUYWJsZVJlbW92ZUVtcHR5Um93cz50cnVlPC9JZlRhYmxlUmVtb3ZlRW1wdHlSb3dzPg0KICAgICAgICA8L1NNX1NoYXBlPg0KICAgICAgICA8U01fU2hhcGU+DQogICAgICAgICAgPE5hbWU+RGF0ZTwvTmFtZT4NCiAgICAgICAgICA8TmFtZUluUFBUU2hhcGU+RGF0ZTwvTmFtZUluUFBUU2hhcGU+DQogICAgICAgICAgPElkSW5QUFRTaGFwZT4xMzwvSWRJblBQVFNoYXBlPg0KICAgICAgICAgIDxTb3VyY2VBZGRyZXNzIC8+DQogICAgICAgICAgPENvbmRpdGlvbkFkZHJlc3MgLz4NCiAgICAgICAgICA8SGVpZ2h0PjU0PC9IZWlnaHQ+DQogICAg</t>
  </si>
  <si>
    <t>ICAgICAgPFdpZHRoPjMyNDwvV2lkdGg+DQogICAgICAgICAgPFRvcD42MTg8L1RvcD4NCiAgICAgICAgICA8TGVmdD40Nzg8L0xlZnQ+DQogICAgICAgICAgPEF1dG9TaGFwZVR5cGU+bXNvU2hhcGVSZWN0YW5nbGU8L0F1dG9TaGFwZVR5cGU+DQogICAgICAgICAgPFJlc2l6ZU1vZGU+Tm9SZXNpemU8L1Jlc2l6ZU1vZGU+DQogICAgICAgICAgPEV4cG9ydE1vZGU+UGxhaW5fVGV4dDwvRXhwb3J0TW9kZT4NCiAgICAgICAgICA8Wk9yZGVyUG9zaXRpb24+MzwvWk9yZGVyUG9zaXRpb24+DQogICAgICAgICAgPElzTm9UaGlua0NlbGxTaGFwZT5mYWxzZTwvSXNOb1RoaW5rQ2VsbFNoYXBlPg0KICAgICAgICAgIDxoYWRUaGlua0NlbGxUYWc+ZmFsc2U8L2hhZFRoaW5rQ2VsbFRhZz4NCiAgICAgICAgICA8SWZUYWJsZVJlbW92ZUVtcHR5Um93cz50cnVlPC9JZlRhYmxlUmVtb3ZlRW1wdHlSb3dzPg0KICAgICAgICA8L1NNX1NoYXBlPg0KICAgICAgPC9TaGFwZXM+DQogICAgICA8TmFtZT5UaXRsZVNsaWRlPC9OYW1lPg0KICAgIDwvU01fU2xpZGU+DQogICAgPFNNX1NsaWRlPg0KICAgICAgPGVuYWJsZWQ+ZmFsc2U8L2VuYWJsZWQ+DQogICAgICA8TmFtZUluUFBUU2xpZGU+R3Jvc3NTYWxlc0hpc3RvZ3JhbSBTbGlkZTwvTmFtZUluUFBUU2xpZGU+DQogICAgICA8Q29uZGl0aW9uQWRkcmVzcyAvPg0KICAgICAgPEltcG9ydEhhbmRsaW5nPlVwZGF0ZTwvSW1wb3J0SGFuZGxpbmc+DQogICAgICA8U2hhcGVzPg0KICAgICAgICA8U01fU2hhcGU+DQogICAg</t>
  </si>
  <si>
    <t>ICAgICAgPE5hbWU+TG9nbzwvTmFtZT4NCiAgICAgICAgICA8TmFtZUluUFBUU2hhcGU+TG9nbzwvTmFtZUluUFBUU2hhcGU+DQogICAgICAgICAgPElkSW5QUFRTaGFwZT4xODwvSWRJblBQVFNoYXBlPg0KICAgICAgICAgIDxTb3VyY2VBZGRyZXNzPkdlbmVyYWxbTG9nb108L1NvdXJjZUFkZHJlc3M+DQogICAgICAgICAgPENvbmRpdGlvbkFkZHJlc3MgLz4NCiAgICAgICAgICA8SGVpZ2h0Pjk3PC9IZWlnaHQ+DQogICAgICAgICAgPFdpZHRoPjE1NjwvV2lkdGg+DQogICAgICAgICAgPFRvcD4yOTwvVG9wPg0KICAgICAgICAgIDxMZWZ0PjEwNjA8L0xlZnQ+DQogICAgICAgICAgPEF1dG9TaGFwZVR5cGU+bXNvU2hhcGVSZWN0YW5nbGU8L0F1dG9TaGFwZVR5cGU+DQogICAgICAgICAgPFJlc2l6ZU1vZGU+UmVzaXplSGVpZ2h0PC9SZXNpemVNb2RlPg0KICAgICAgICAgIDxFeHBvcnRNb2RlPkluZGlyZWN0X1NoYXBlPC9FeHBvcnRNb2RlPg0KICAgICAgICAgIDxaT3JkZXJQb3NpdGlvbj4xPC9aT3JkZXJQb3NpdGlvbj4NCiAgICAgICAgICA8SXNOb1RoaW5rQ2VsbFNoYXBlPmZhbHNlPC9Jc05vVGhpbmtDZWxsU2hhcGU+DQogICAgICAgICAgPGhhZFRoaW5rQ2VsbFRhZz5mYWxzZTwvaGFkVGhpbmtDZWxsVGFnPg0KICAgICAgICAgIDxJZlRhYmxlUmVtb3ZlRW1wdHlSb3dzPnRydWU8L0lmVGFibGVSZW1vdmVFbXB0eVJvd3M+DQogICAgICAgIDwvU01fU2hhcGU+DQogICAgICAgIDxTTV9TaGFwZT4NCiAgICAgICAgICA8TmFtZT5UaXRsZTwvTmFt</t>
  </si>
  <si>
    <t>ZT4NCiAgICAgICAgICA8TmFtZUluUFBUU2hhcGU+VGl0bGU8L05hbWVJblBQVFNoYXBlPg0KICAgICAgICAgIDxJZEluUFBUU2hhcGU+MTc8L0lkSW5QUFRTaGFwZT4NCiAgICAgICAgICA8U291cmNlQWRkcmVzcz5Hcm9zc1NhbGVzSGlzdG9ncmFtU2xpZGVEYXRhW1RpdGxlXTwvU291cmNlQWRkcmVzcz4NCiAgICAgICAgICA8Q29uZGl0aW9uQWRkcmVzcyAvPg0KICAgICAgICAgIDxIZWlnaHQ+OTc8L0hlaWdodD4NCiAgICAgICAgICA8V2lkdGg+ODY1PC9XaWR0aD4NCiAgICAgICAgICA8VG9wPjI5PC9Ub3A+DQogICAgICAgICAgPExlZnQ+MTc4PC9MZWZ0Pg0KICAgICAgICAgIDxBdXRvU2hhcGVUeXBlPm1zb1NoYXBlUmVjdGFuZ2xlPC9BdXRvU2hhcGVUeXBlPg0KICAgICAgICAgIDxSZXNpemVNb2RlPk5vUmVzaXplPC9SZXNpemVNb2RlPg0KICAgICAgICAgIDxFeHBvcnRNb2RlPlBsYWluX1RleHQ8L0V4cG9ydE1vZGU+DQogICAgICAgICAgPFpPcmRlclBvc2l0aW9uPjI8L1pPcmRlclBvc2l0aW9uPg0KICAgICAgICAgIDxJc05vVGhpbmtDZWxsU2hhcGU+ZmFsc2U8L0lzTm9UaGlua0NlbGxTaGFwZT4NCiAgICAgICAgICA8aGFkVGhpbmtDZWxsVGFnPmZhbHNlPC9oYWRUaGlua0NlbGxUYWc+DQogICAgICAgICAgPElmVGFibGVSZW1vdmVFbXB0eVJvd3M+dHJ1ZTwvSWZUYWJsZVJlbW92ZUVtcHR5Um93cz4NCiAgICAgICAgPC9TTV9TaGFwZT4NCiAgICAgICAgPFNNX1NoYXBlPg0KICAgICAgICAgIDxOYW1lPlN1YnRpdGxlPC9OYW1lPg0K</t>
  </si>
  <si>
    <t>ICAgICAgICAgIDxOYW1lSW5QUFRTaGFwZT5TdWJ0aXRsZTwvTmFtZUluUFBUU2hhcGU+DQogICAgICAgICAgPElkSW5QUFRTaGFwZT4xOTwvSWRJblBQVFNoYXBlPg0KICAgICAgICAgIDxTb3VyY2VBZGRyZXNzPkdyb3NzU2FsZXNIaXN0b2dyYW1TbGlkZURhdGFbU3VidGl0bGVdPC9Tb3VyY2VBZGRyZXNzPg0KICAgICAgICAgIDxDb25kaXRpb25BZGRyZXNzIC8+DQogICAgICAgICAgPEhlaWdodD43MjwvSGVpZ2h0Pg0KICAgICAgICAgIDxXaWR0aD4xMTUyPC9XaWR0aD4NCiAgICAgICAgICA8VG9wPjE4MDwvVG9wPg0KICAgICAgICAgIDxMZWZ0PjY0PC9MZWZ0Pg0KICAgICAgICAgIDxBdXRvU2hhcGVUeXBlPm1zb1NoYXBlUmVjdGFuZ2xlPC9BdXRvU2hhcGVUeXBlPg0KICAgICAgICAgIDxSZXNpemVNb2RlPk5vUmVzaXplPC9SZXNpemVNb2RlPg0KICAgICAgICAgIDxFeHBvcnRNb2RlPlBsYWluX1RleHQ8L0V4cG9ydE1vZGU+DQogICAgICAgICAgPFpPcmRlclBvc2l0aW9uPjM8L1pPcmRlclBvc2l0aW9uPg0KICAgICAgICAgIDxJc05vVGhpbmtDZWxsU2hhcGU+ZmFsc2U8L0lzTm9UaGlua0NlbGxTaGFwZT4NCiAgICAgICAgICA8aGFkVGhpbmtDZWxsVGFnPmZhbHNlPC9oYWRUaGlua0NlbGxUYWc+DQogICAgICAgICAgPElmVGFibGVSZW1vdmVFbXB0eVJvd3M+dHJ1ZTwvSWZUYWJsZVJlbW92ZUVtcHR5Um93cz4NCiAgICAgICAgPC9TTV9TaGFwZT4NCiAgICAgICAgPFNNX1NoYXBlPg0KICAgICAgICAgIDxOYW1lPkNoYXJ0PC9OYW1lPg0K</t>
  </si>
  <si>
    <t>ICAgICAgICAgIDxOYW1lSW5QUFRTaGFwZT5DaGFydDwvTmFtZUluUFBUU2hhcGU+DQogICAgICAgICAgPElkSW5QUFRTaGFwZT42PC9JZEluUFBUU2hhcGU+DQogICAgICAgICAgPFNvdXJjZUFkZHJlc3M+R3Jvc3NTYWxlc0hpc3RvZ3JhbVNsaWRlRGF0YVtDaGFydF08L1NvdXJjZUFkZHJlc3M+DQogICAgICAgICAgPENvbmRpdGlvbkFkZHJlc3MgLz4NCiAgICAgICAgICA8SGVpZ2h0PjM5NjwvSGVpZ2h0Pg0KICAgICAgICAgIDxXaWR0aD4xMTU0PC9XaWR0aD4NCiAgICAgICAgICA8VG9wPjI1MjwvVG9wPg0KICAgICAgICAgIDxMZWZ0PjYyPC9MZWZ0Pg0KICAgICAgICAgIDxBdXRvU2hhcGVUeXBlPm1zb1NoYXBlUmVjdGFuZ2xlPC9BdXRvU2hhcGVUeXBlPg0KICAgICAgICAgIDxSZXNpemVNb2RlPk5vUmVzaXplPC9SZXNpemVNb2RlPg0KICAgICAgICAgIDxFeHBvcnRNb2RlPkluZGlyZWN0X1NoYXBlPC9FeHBvcnRNb2RlPg0KICAgICAgICAgIDxaT3JkZXJQb3NpdGlvbj40PC9aT3JkZXJQb3NpdGlvbj4NCiAgICAgICAgICA8SXNOb1RoaW5rQ2VsbFNoYXBlPmZhbHNlPC9Jc05vVGhpbmtDZWxsU2hhcGU+DQogICAgICAgICAgPGhhZFRoaW5rQ2VsbFRhZz5mYWxzZTwvaGFkVGhpbmtDZWxsVGFnPg0KICAgICAgICAgIDxJZlRhYmxlUmVtb3ZlRW1wdHlSb3dzPnRydWU8L0lmVGFibGVSZW1vdmVFbXB0eVJvd3M+DQogICAgICAgIDwvU01fU2hhcGU+DQogICAgICAgIDxTTV9TaGFwZT4NCiAgICAgICAgICA8TmFtZT5EYXRlIFBsYWNlaG9sZGVy</t>
  </si>
  <si>
    <t>IDM8L05hbWU+DQogICAgICAgICAgPE5hbWVJblBQVFNoYXBlPkRhdGUgUGxhY2Vob2xkZXIgMzwvTmFtZUluUFBUU2hhcGU+DQogICAgICAgICAgPElkSW5QUFRTaGFwZT40PC9JZEluUFBUU2hhcGU+DQogICAgICAgICAgPEhlaWdodD4zODwvSGVpZ2h0Pg0KICAgICAgICAgIDxXaWR0aD4yOTk8L1dpZHRoPg0KICAgICAgICAgIDxUb3A+NjY3PC9Ub3A+DQogICAgICAgICAgPExlZnQ+NjQ8L0xlZnQ+DQogICAgICAgICAgPEF1dG9TaGFwZVR5cGU+bXNvU2hhcGVSZWN0YW5nbGU8L0F1dG9TaGFwZVR5cGU+DQogICAgICAgICAgPFJlc2l6ZU1vZGU+Tm9SZXNpemU8L1Jlc2l6ZU1vZGU+DQogICAgICAgICAgPEV4cG9ydE1vZGU+UGxhaW5fVGV4dDwvRXhwb3J0TW9kZT4NCiAgICAgICAgICA8Wk9yZGVyUG9zaXRpb24+NTwvWk9yZGVyUG9zaXRpb24+DQogICAgICAgICAgPElzTm9UaGlua0NlbGxTaGFwZT5mYWxzZTwvSXNOb1RoaW5rQ2VsbFNoYXBlPg0KICAgICAgICAgIDxoYWRUaGlua0NlbGxUYWc+ZmFsc2U8L2hhZFRoaW5rQ2VsbFRhZz4NCiAgICAgICAgICA8SWZUYWJsZVJlbW92ZUVtcHR5Um93cz50cnVlPC9JZlRhYmxlUmVtb3ZlRW1wdHlSb3dzPg0KICAgICAgICA8L1NNX1NoYXBlPg0KICAgICAgICA8U01fU2hhcGU+DQogICAgICAgICAgPE5hbWU+Rm9vdGVyIFBsYWNlaG9sZGVyIDQ8L05hbWU+DQogICAgICAgICAgPE5hbWVJblBQVFNoYXBlPkZvb3RlciBQbGFjZWhvbGRlciA0PC9OYW1lSW5QUFRTaGFwZT4NCiAgICAgICAgICA8SWRJ</t>
  </si>
  <si>
    <t>blBQVFNoYXBlPjU8L0lkSW5QUFRTaGFwZT4NCiAgICAgICAgICA8SGVpZ2h0PjM4PC9IZWlnaHQ+DQogICAgICAgICAgPFdpZHRoPjQwNTwvV2lkdGg+DQogICAgICAgICAgPFRvcD42Njc8L1RvcD4NCiAgICAgICAgICA8TGVmdD40Mzc8L0xlZnQ+DQogICAgICAgICAgPEF1dG9TaGFwZVR5cGU+bXNvU2hhcGVSZWN0YW5nbGU8L0F1dG9TaGFwZVR5cGU+DQogICAgICAgICAgPFJlc2l6ZU1vZGU+Tm9SZXNpemU8L1Jlc2l6ZU1vZGU+DQogICAgICAgICAgPEV4cG9ydE1vZGU+UGxhaW5fVGV4dDwvRXhwb3J0TW9kZT4NCiAgICAgICAgICA8Wk9yZGVyUG9zaXRpb24+NjwvWk9yZGVyUG9zaXRpb24+DQogICAgICAgICAgPElzTm9UaGlua0NlbGxTaGFwZT5mYWxzZTwvSXNOb1RoaW5rQ2VsbFNoYXBlPg0KICAgICAgICAgIDxoYWRUaGlua0NlbGxUYWc+ZmFsc2U8L2hhZFRoaW5rQ2VsbFRhZz4NCiAgICAgICAgICA8SWZUYWJsZVJlbW92ZUVtcHR5Um93cz50cnVlPC9JZlRhYmxlUmVtb3ZlRW1wdHlSb3dzPg0KICAgICAgICA8L1NNX1NoYXBlPg0KICAgICAgICA8U01fU2hhcGU+DQogICAgICAgICAgPE5hbWU+U2xpZGUgTnVtYmVyIFBsYWNlaG9sZGVyIDY8L05hbWU+DQogICAgICAgICAgPE5hbWVJblBQVFNoYXBlPlNsaWRlIE51bWJlciBQbGFjZWhvbGRlciA2PC9OYW1lSW5QUFRTaGFwZT4NCiAgICAgICAgICA8SWRJblBQVFNoYXBlPjc8L0lkSW5QUFRTaGFwZT4NCiAgICAgICAgICA8SGVpZ2h0PjM4PC9IZWlnaHQ+DQogICAgICAgICAgPFdpZHRo</t>
  </si>
  <si>
    <t>PjI5OTwvV2lkdGg+DQogICAgICAgICAgPFRvcD42Njc8L1RvcD4NCiAgICAgICAgICA8TGVmdD45MTc8L0xlZnQ+DQogICAgICAgICAgPEF1dG9TaGFwZVR5cGU+bXNvU2hhcGVSZWN0YW5nbGU8L0F1dG9TaGFwZVR5cGU+DQogICAgICAgICAgPFJlc2l6ZU1vZGU+Tm9SZXNpemU8L1Jlc2l6ZU1vZGU+DQogICAgICAgICAgPEV4cG9ydE1vZGU+UGxhaW5fVGV4dDwvRXhwb3J0TW9kZT4NCiAgICAgICAgICA8Wk9yZGVyUG9zaXRpb24+NzwvWk9yZGVyUG9zaXRpb24+DQogICAgICAgICAgPElzTm9UaGlua0NlbGxTaGFwZT5mYWxzZTwvSXNOb1RoaW5rQ2VsbFNoYXBlPg0KICAgICAgICAgIDxoYWRUaGlua0NlbGxUYWc+ZmFsc2U8L2hhZFRoaW5rQ2VsbFRhZz4NCiAgICAgICAgICA8SWZUYWJsZVJlbW92ZUVtcHR5Um93cz50cnVlPC9JZlRhYmxlUmVtb3ZlRW1wdHlSb3dzPg0KICAgICAgICA8L1NNX1NoYXBlPg0KICAgICAgPC9TaGFwZXM+DQogICAgICA8TmFtZT5Hcm9zc1NhbGVzSGlzdG9ncmFtIFNsaWRlPC9OYW1lPg0KICAgIDwvU01fU2xpZGU+DQogICAgPFNNX1NsaWRlPg0KICAgICAgPGVuYWJsZWQ+ZmFsc2U8L2VuYWJsZWQ+DQogICAgICA8TmFtZUluUFBUU2xpZGU+UGVyZm9ybWFuY2VWc0ZhaXJzaGFyZSBTbGlkZTwvTmFtZUluUFBUU2xpZGU+DQogICAgICA8Q29uZGl0aW9uQWRkcmVzcyAvPg0KICAgICAgPEltcG9ydEhhbmRsaW5nPlVwZGF0ZTwvSW1wb3J0SGFuZGxpbmc+DQogICAgICA8U2hhcGVzPg0KICAgICAgICA8U01fU2hhcGU+</t>
  </si>
  <si>
    <t>DQogICAgICAgICAgPE5hbWU+TG9nbzwvTmFtZT4NCiAgICAgICAgICA8TmFtZUluUFBUU2hhcGU+TG9nbzwvTmFtZUluUFBUU2hhcGU+DQogICAgICAgICAgPElkSW5QUFRTaGFwZT4zPC9JZEluUFBUU2hhcGU+DQogICAgICAgICAgPFNvdXJjZUFkZHJlc3M+R2VuZXJhbFtMb2dvXTwvU291cmNlQWRkcmVzcz4NCiAgICAgICAgICA8Q29uZGl0aW9uQWRkcmVzcyAvPg0KICAgICAgICAgIDxIZWlnaHQ+OTc8L0hlaWdodD4NCiAgICAgICAgICA8V2lkdGg+MTU2PC9XaWR0aD4NCiAgICAgICAgICA8VG9wPjI5PC9Ub3A+DQogICAgICAgICAgPExlZnQ+MTA2MDwvTGVmdD4NCiAgICAgICAgICA8QXV0b1NoYXBlVHlwZT5tc29TaGFwZVJlY3RhbmdsZTwvQXV0b1NoYXBlVHlwZT4NCiAgICAgICAgICA8UmVzaXplTW9kZT5SZXNpemVIZWlnaHQ8L1Jlc2l6ZU1vZGU+DQogICAgICAgICAgPEV4cG9ydE1vZGU+SW5kaXJlY3RfU2hhcGU8L0V4cG9ydE1vZGU+DQogICAgICAgICAgPFpPcmRlclBvc2l0aW9uPjE8L1pPcmRlclBvc2l0aW9uPg0KICAgICAgICAgIDxJc05vVGhpbmtDZWxsU2hhcGU+ZmFsc2U8L0lzTm9UaGlua0NlbGxTaGFwZT4NCiAgICAgICAgICA8aGFkVGhpbmtDZWxsVGFnPmZhbHNlPC9oYWRUaGlua0NlbGxUYWc+DQogICAgICAgICAgPElmVGFibGVSZW1vdmVFbXB0eVJvd3M+dHJ1ZTwvSWZUYWJsZVJlbW92ZUVtcHR5Um93cz4NCiAgICAgICAgPC9TTV9TaGFwZT4NCiAgICAgICAgPFNNX1NoYXBlPg0KICAgICAgICAgIDxOYW1lPlRpdGxl</t>
  </si>
  <si>
    <t>PC9OYW1lPg0KICAgICAgICAgIDxOYW1lSW5QUFRTaGFwZT5UaXRsZTwvTmFtZUluUFBUU2hhcGU+DQogICAgICAgICAgPElkSW5QUFRTaGFwZT4yPC9JZEluUFBUU2hhcGU+DQogICAgICAgICAgPFNvdXJjZUFkZHJlc3M+UGVyZm9ybWFuY2VWU0ZhaXJTaGFyZUluZGV4U2xpZGVEYXRhW1RpdGxlXTwvU291cmNlQWRkcmVzcz4NCiAgICAgICAgICA8Q29uZGl0aW9uQWRkcmVzcyAvPg0KICAgICAgICAgIDxIZWlnaHQ+OTc8L0hlaWdodD4NCiAgICAgICAgICA8V2lkdGg+ODY1PC9XaWR0aD4NCiAgICAgICAgICA8VG9wPjI5PC9Ub3A+DQogICAgICAgICAgPExlZnQ+MTc4PC9MZWZ0Pg0KICAgICAgICAgIDxBdXRvU2hhcGVUeXBlPm1zb1NoYXBlUmVjdGFuZ2xlPC9BdXRvU2hhcGVUeXBlPg0KICAgICAgICAgIDxSZXNpemVNb2RlPk5vUmVzaXplPC9SZXNpemVNb2RlPg0KICAgICAgICAgIDxFeHBvcnRNb2RlPlBsYWluX1RleHQ8L0V4cG9ydE1vZGU+DQogICAgICAgICAgPFpPcmRlclBvc2l0aW9uPjI8L1pPcmRlclBvc2l0aW9uPg0KICAgICAgICAgIDxJc05vVGhpbmtDZWxsU2hhcGU+ZmFsc2U8L0lzTm9UaGlua0NlbGxTaGFwZT4NCiAgICAgICAgICA8aGFkVGhpbmtDZWxsVGFnPmZhbHNlPC9oYWRUaGlua0NlbGxUYWc+DQogICAgICAgICAgPElmVGFibGVSZW1vdmVFbXB0eVJvd3M+dHJ1ZTwvSWZUYWJsZVJlbW92ZUVtcHR5Um93cz4NCiAgICAgICAgPC9TTV9TaGFwZT4NCiAgICAgICAgPFNNX1NoYXBlPg0KICAgICAgICAgIDxOYW1lPlN1YnRp</t>
  </si>
  <si>
    <t>dGxlIFJpZ2h0PC9OYW1lPg0KICAgICAgICAgIDxOYW1lSW5QUFRTaGFwZT5TdWJ0aXRsZSBSaWdodDwvTmFtZUluUFBUU2hhcGU+DQogICAgICAgICAgPElkSW5QUFRTaGFwZT41PC9JZEluUFBUU2hhcGU+DQogICAgICAgICAgPFNvdXJjZUFkZHJlc3M+UGVyZm9ybWFuY2VWU0ZhaXJTaGFyZUluZGV4U2xpZGVEYXRhW1N1YnRpdGxlIFJpZ2h0XTwvU291cmNlQWRkcmVzcz4NCiAgICAgICAgICA8Q29uZGl0aW9uQWRkcmVzcyAvPg0KICAgICAgICAgIDxIZWlnaHQ+NzI8L0hlaWdodD4NCiAgICAgICAgICA8V2lkdGg+NTQwPC9XaWR0aD4NCiAgICAgICAgICA8VG9wPjE4MDwvVG9wPg0KICAgICAgICAgIDxMZWZ0PjY3NjwvTGVmdD4NCiAgICAgICAgICA8QXV0b1NoYXBlVHlwZT5tc29TaGFwZVJlY3RhbmdsZTwvQXV0b1NoYXBlVHlwZT4NCiAgICAgICAgICA8UmVzaXplTW9kZT5Ob1Jlc2l6ZTwvUmVzaXplTW9kZT4NCiAgICAgICAgICA8RXhwb3J0TW9kZT5QbGFpbl9UZXh0PC9FeHBvcnRNb2RlPg0KICAgICAgICAgIDxaT3JkZXJQb3NpdGlvbj4zPC9aT3JkZXJQb3NpdGlvbj4NCiAgICAgICAgICA8SXNOb1RoaW5rQ2VsbFNoYXBlPmZhbHNlPC9Jc05vVGhpbmtDZWxsU2hhcGU+DQogICAgICAgICAgPGhhZFRoaW5rQ2VsbFRhZz5mYWxzZTwvaGFkVGhpbmtDZWxsVGFnPg0KICAgICAgICAgIDxJZlRhYmxlUmVtb3ZlRW1wdHlSb3dzPnRydWU8L0lmVGFibGVSZW1vdmVFbXB0eVJvd3M+DQogICAgICAgIDwvU01fU2hhcGU+DQogICAgICAgIDxTTV9T</t>
  </si>
  <si>
    <t>aGFwZT4NCiAgICAgICAgICA8TmFtZT5TdWJ0aXRsZSBMZWZ0PC9OYW1lPg0KICAgICAgICAgIDxOYW1lSW5QUFRTaGFwZT5TdWJ0aXRsZSBMZWZ0PC9OYW1lSW5QUFRTaGFwZT4NCiAgICAgICAgICA8SWRJblBQVFNoYXBlPjQ8L0lkSW5QUFRTaGFwZT4NCiAgICAgICAgICA8U291cmNlQWRkcmVzcz5QZXJmb3JtYW5jZVZTRmFpclNoYXJlSW5kZXhTbGlkZURhdGFbU3VidGl0bGUgTGVmdF08L1NvdXJjZUFkZHJlc3M+DQogICAgICAgICAgPENvbmRpdGlvbkFkZHJlc3MgLz4NCiAgICAgICAgICA8SGVpZ2h0PjcyPC9IZWlnaHQ+DQogICAgICAgICAgPFdpZHRoPjU0MDwvV2lkdGg+DQogICAgICAgICAgPFRvcD4xODA8L1RvcD4NCiAgICAgICAgICA8TGVmdD42NDwvTGVmdD4NCiAgICAgICAgICA8QXV0b1NoYXBlVHlwZT5tc29TaGFwZVJlY3RhbmdsZTwvQXV0b1NoYXBlVHlwZT4NCiAgICAgICAgICA8UmVzaXplTW9kZT5Ob1Jlc2l6ZTwvUmVzaXplTW9kZT4NCiAgICAgICAgICA8RXhwb3J0TW9kZT5QbGFpbl9UZXh0PC9FeHBvcnRNb2RlPg0KICAgICAgICAgIDxaT3JkZXJQb3NpdGlvbj40PC9aT3JkZXJQb3NpdGlvbj4NCiAgICAgICAgICA8SXNOb1RoaW5rQ2VsbFNoYXBlPmZhbHNlPC9Jc05vVGhpbmtDZWxsU2hhcGU+DQogICAgICAgICAgPGhhZFRoaW5rQ2VsbFRhZz5mYWxzZTwvaGFkVGhpbmtDZWxsVGFnPg0KICAgICAgICAgIDxJZlRhYmxlUmVtb3ZlRW1wdHlSb3dzPnRydWU8L0lmVGFibGVSZW1vdmVFbXB0eVJvd3M+DQogICAgICAgIDwv</t>
  </si>
  <si>
    <t>U01fU2hhcGU+DQogICAgICAgIDxTTV9TaGFwZT4NCiAgICAgICAgICA8TmFtZT5DaGFydCBMZWZ0PC9OYW1lPg0KICAgICAgICAgIDxOYW1lSW5QUFRTaGFwZT5DaGFydCBMZWZ0PC9OYW1lSW5QUFRTaGFwZT4NCiAgICAgICAgICA8SWRJblBQVFNoYXBlPjY8L0lkSW5QUFRTaGFwZT4NCiAgICAgICAgICA8U291cmNlQWRkcmVzcz5QZXJmb3JtYW5jZVZTRmFpclNoYXJlSW5kZXhTbGlkZURhdGFbQ2hhcnQgTGVmdF08L1NvdXJjZUFkZHJlc3M+DQogICAgICAgICAgPENvbmRpdGlvbkFkZHJlc3MgLz4NCiAgICAgICAgICA8SGVpZ2h0PjM5NjwvSGVpZ2h0Pg0KICAgICAgICAgIDxXaWR0aD41NDI8L1dpZHRoPg0KICAgICAgICAgIDxUb3A+MjUyPC9Ub3A+DQogICAgICAgICAgPExlZnQ+NjI8L0xlZnQ+DQogICAgICAgICAgPEF1dG9TaGFwZVR5cGU+bXNvU2hhcGVSZWN0YW5nbGU8L0F1dG9TaGFwZVR5cGU+DQogICAgICAgICAgPFJlc2l6ZU1vZGU+Tm9SZXNpemU8L1Jlc2l6ZU1vZGU+DQogICAgICAgICAgPEV4cG9ydE1vZGU+SW5kaXJlY3RfU2hhcGU8L0V4cG9ydE1vZGU+DQogICAgICAgICAgPFpPcmRlclBvc2l0aW9uPjU8L1pPcmRlclBvc2l0aW9uPg0KICAgICAgICAgIDxJc05vVGhpbmtDZWxsU2hhcGU+ZmFsc2U8L0lzTm9UaGlua0NlbGxTaGFwZT4NCiAgICAgICAgICA8aGFkVGhpbmtDZWxsVGFnPmZhbHNlPC9oYWRUaGlua0NlbGxUYWc+DQogICAgICAgICAgPElmVGFibGVSZW1vdmVFbXB0eVJvd3M+dHJ1ZTwvSWZUYWJsZVJlbW92ZUVt</t>
  </si>
  <si>
    <t>cHR5Um93cz4NCiAgICAgICAgPC9TTV9TaGFwZT4NCiAgICAgICAgPFNNX1NoYXBlPg0KICAgICAgICAgIDxOYW1lPkNoYXJ0IFJpZ2h0PC9OYW1lPg0KICAgICAgICAgIDxOYW1lSW5QUFRTaGFwZT5DaGFydCBSaWdodDwvTmFtZUluUFBUU2hhcGU+DQogICAgICAgICAgPElkSW5QUFRTaGFwZT43PC9JZEluUFBUU2hhcGU+DQogICAgICAgICAgPFNvdXJjZUFkZHJlc3M+UGVyZm9ybWFuY2VWU0ZhaXJTaGFyZUluZGV4U2xpZGVEYXRhW0NoYXJ0IFJpZ2h0XTwvU291cmNlQWRkcmVzcz4NCiAgICAgICAgICA8Q29uZGl0aW9uQWRkcmVzcyAvPg0KICAgICAgICAgIDxIZWlnaHQ+Mzk2PC9IZWlnaHQ+DQogICAgICAgICAgPFdpZHRoPjU0MjwvV2lkdGg+DQogICAgICAgICAgPFRvcD4yNTI8L1RvcD4NCiAgICAgICAgICA8TGVmdD42NzY8L0xlZnQ+DQogICAgICAgICAgPEF1dG9TaGFwZVR5cGU+bXNvU2hhcGVSZWN0YW5nbGU8L0F1dG9TaGFwZVR5cGU+DQogICAgICAgICAgPFJlc2l6ZU1vZGU+Tm9SZXNpemU8L1Jlc2l6ZU1vZGU+DQogICAgICAgICAgPEV4cG9ydE1vZGU+SW5kaXJlY3RfU2hhcGU8L0V4cG9ydE1vZGU+DQogICAgICAgICAgPFpPcmRlclBvc2l0aW9uPjY8L1pPcmRlclBvc2l0aW9uPg0KICAgICAgICAgIDxJc05vVGhpbmtDZWxsU2hhcGU+ZmFsc2U8L0lzTm9UaGlua0NlbGxTaGFwZT4NCiAgICAgICAgICA8aGFkVGhpbmtDZWxsVGFnPmZhbHNlPC9oYWRUaGlua0NlbGxUYWc+DQogICAgICAgICAgPElmVGFibGVSZW1vdmVFbXB0eVJv</t>
  </si>
  <si>
    <t>d3M+dHJ1ZTwvSWZUYWJsZVJlbW92ZUVtcHR5Um93cz4NCiAgICAgICAgPC9TTV9TaGFwZT4NCiAgICAgICAgPFNNX1NoYXBlPg0KICAgICAgICAgIDxOYW1lPkRhdGUgUGxhY2Vob2xkZXIgOTwvTmFtZT4NCiAgICAgICAgICA8TmFtZUluUFBUU2hhcGU+RGF0ZSBQbGFjZWhvbGRlciA5PC9OYW1lSW5QUFRTaGFwZT4NCiAgICAgICAgICA8SWRJblBQVFNoYXBlPjEwPC9JZEluUFBUU2hhcGU+DQogICAgICAgICAgPEhlaWdodD4zODwvSGVpZ2h0Pg0KICAgICAgICAgIDxXaWR0aD4yOTk8L1dpZHRoPg0KICAgICAgICAgIDxUb3A+NjY3PC9Ub3A+DQogICAgICAgICAgPExlZnQ+NjQ8L0xlZnQ+DQogICAgICAgICAgPEF1dG9TaGFwZVR5cGU+bXNvU2hhcGVSZWN0YW5nbGU8L0F1dG9TaGFwZVR5cGU+DQogICAgICAgICAgPFJlc2l6ZU1vZGU+Tm9SZXNpemU8L1Jlc2l6ZU1vZGU+DQogICAgICAgICAgPEV4cG9ydE1vZGU+UGxhaW5fVGV4dDwvRXhwb3J0TW9kZT4NCiAgICAgICAgICA8Wk9yZGVyUG9zaXRpb24+NzwvWk9yZGVyUG9zaXRpb24+DQogICAgICAgICAgPElzTm9UaGlua0NlbGxTaGFwZT5mYWxzZTwvSXNOb1RoaW5rQ2VsbFNoYXBlPg0KICAgICAgICAgIDxoYWRUaGlua0NlbGxUYWc+ZmFsc2U8L2hhZFRoaW5rQ2VsbFRhZz4NCiAgICAgICAgICA8SWZUYWJsZVJlbW92ZUVtcHR5Um93cz50cnVlPC9JZlRhYmxlUmVtb3ZlRW1wdHlSb3dzPg0KICAgICAgICA8L1NNX1NoYXBlPg0KICAgICAgICA8U01fU2hhcGU+DQogICAgICAgICAgPE5hbWU+</t>
  </si>
  <si>
    <t>Rm9vdGVyIFBsYWNlaG9sZGVyIDEwPC9OYW1lPg0KICAgICAgICAgIDxOYW1lSW5QUFRTaGFwZT5Gb290ZXIgUGxhY2Vob2xkZXIgMTA8L05hbWVJblBQVFNoYXBlPg0KICAgICAgICAgIDxJZEluUFBUU2hhcGU+MTE8L0lkSW5QUFRTaGFwZT4NCiAgICAgICAgICA8SGVpZ2h0PjM4PC9IZWlnaHQ+DQogICAgICAgICAgPFdpZHRoPjQwNTwvV2lkdGg+DQogICAgICAgICAgPFRvcD42Njc8L1RvcD4NCiAgICAgICAgICA8TGVmdD40Mzc8L0xlZnQ+DQogICAgICAgICAgPEF1dG9TaGFwZVR5cGU+bXNvU2hhcGVSZWN0YW5nbGU8L0F1dG9TaGFwZVR5cGU+DQogICAgICAgICAgPFJlc2l6ZU1vZGU+Tm9SZXNpemU8L1Jlc2l6ZU1vZGU+DQogICAgICAgICAgPEV4cG9ydE1vZGU+UGxhaW5fVGV4dDwvRXhwb3J0TW9kZT4NCiAgICAgICAgICA8Wk9yZGVyUG9zaXRpb24+ODwvWk9yZGVyUG9zaXRpb24+DQogICAgICAgICAgPElzTm9UaGlua0NlbGxTaGFwZT5mYWxzZTwvSXNOb1RoaW5rQ2VsbFNoYXBlPg0KICAgICAgICAgIDxoYWRUaGlua0NlbGxUYWc+ZmFsc2U8L2hhZFRoaW5rQ2VsbFRhZz4NCiAgICAgICAgICA8SWZUYWJsZVJlbW92ZUVtcHR5Um93cz50cnVlPC9JZlRhYmxlUmVtb3ZlRW1wdHlSb3dzPg0KICAgICAgICA8L1NNX1NoYXBlPg0KICAgICAgICA8U01fU2hhcGU+DQogICAgICAgICAgPE5hbWU+U2xpZGUgTnVtYmVyIFBsYWNlaG9sZGVyIDExPC9OYW1lPg0KICAgICAgICAgIDxOYW1lSW5QUFRTaGFwZT5TbGlkZSBOdW1iZXIgUGxhY2Vob2xk</t>
  </si>
  <si>
    <t>ZXIgMTE8L05hbWVJblBQVFNoYXBlPg0KICAgICAgICAgIDxJZEluUFBUU2hhcGU+MTI8L0lkSW5QUFRTaGFwZT4NCiAgICAgICAgICA8SGVpZ2h0PjM4PC9IZWlnaHQ+DQogICAgICAgICAgPFdpZHRoPjI5OTwvV2lkdGg+DQogICAgICAgICAgPFRvcD42Njc8L1RvcD4NCiAgICAgICAgICA8TGVmdD45MTc8L0xlZnQ+DQogICAgICAgICAgPEF1dG9TaGFwZVR5cGU+bXNvU2hhcGVSZWN0YW5nbGU8L0F1dG9TaGFwZVR5cGU+DQogICAgICAgICAgPFJlc2l6ZU1vZGU+Tm9SZXNpemU8L1Jlc2l6ZU1vZGU+DQogICAgICAgICAgPEV4cG9ydE1vZGU+UGxhaW5fVGV4dDwvRXhwb3J0TW9kZT4NCiAgICAgICAgICA8Wk9yZGVyUG9zaXRpb24+OTwvWk9yZGVyUG9zaXRpb24+DQogICAgICAgICAgPElzTm9UaGlua0NlbGxTaGFwZT5mYWxzZTwvSXNOb1RoaW5rQ2VsbFNoYXBlPg0KICAgICAgICAgIDxoYWRUaGlua0NlbGxUYWc+ZmFsc2U8L2hhZFRoaW5rQ2VsbFRhZz4NCiAgICAgICAgICA8SWZUYWJsZVJlbW92ZUVtcHR5Um93cz50cnVlPC9JZlRhYmxlUmVtb3ZlRW1wdHlSb3dzPg0KICAgICAgICA8L1NNX1NoYXBlPg0KICAgICAgPC9TaGFwZXM+DQogICAgICA8TmFtZT5QZXJmb3JtYW5jZVZzRmFpcnNoYXJlIFNsaWRlPC9OYW1lPg0KICAgIDwvU01fU2xpZGU+DQogICAgPFNNX1NsaWRlPg0KICAgICAgPGVuYWJsZWQ+dHJ1ZTwvZW5hYmxlZD4NCiAgICAgIDxOYW1lSW5QUFRTbGlkZT5NYXJnaW5Wc0ZhaXJzaGFyZSBTbGlkZTwvTmFtZUluUFBUU2xpZGU+</t>
  </si>
  <si>
    <t>DQogICAgICA8Q29uZGl0aW9uQWRkcmVzcz5NYXJnaW5WU0ZhaXJTaGFyZUluZGV4Q29tcGFueURhdGFbU2hvdyBTbGlkZV08L0NvbmRpdGlvbkFkZHJlc3M+DQogICAgICA8SW1wb3J0SGFuZGxpbmc+VXBkYXRlPC9JbXBvcnRIYW5kbGluZz4NCiAgICAgIDxTaGFwZXM+DQogICAgICAgIDxTTV9TaGFwZT4NCiAgICAgICAgICA8TmFtZT5Mb2dvPC9OYW1lPg0KICAgICAgICAgIDxOYW1lSW5QUFRTaGFwZT5Mb2dvPC9OYW1lSW5QUFRTaGFwZT4NCiAgICAgICAgICA8SWRJblBQVFNoYXBlPjM8L0lkSW5QUFRTaGFwZT4NCiAgICAgICAgICA8U291cmNlQWRkcmVzcz5HZW5lcmFsW0xvZ29dPC9Tb3VyY2VBZGRyZXNzPg0KICAgICAgICAgIDxDb25kaXRpb25BZGRyZXNzIC8+DQogICAgICAgICAgPEhlaWdodD45NzwvSGVpZ2h0Pg0KICAgICAgICAgIDxXaWR0aD4xNTY8L1dpZHRoPg0KICAgICAgICAgIDxUb3A+Mjk8L1RvcD4NCiAgICAgICAgICA8TGVmdD4xMDYwPC9MZWZ0Pg0KICAgICAgICAgIDxBdXRvU2hhcGVUeXBlPm1zb1NoYXBlUmVjdGFuZ2xlPC9BdXRvU2hhcGVUeXBlPg0KICAgICAgICAgIDxSZXNpemVNb2RlPlJlc2l6ZUhlaWdodDwvUmVzaXplTW9kZT4NCiAgICAgICAgICA8RXhwb3J0TW9kZT5JbmRpcmVjdF9TaGFwZTwvRXhwb3J0TW9kZT4NCiAgICAgICAgICA8Wk9yZGVyUG9zaXRpb24+MTwvWk9yZGVyUG9zaXRpb24+DQogICAgICAgICAgPElzTm9UaGlua0NlbGxTaGFwZT5mYWxzZTwvSXNOb1RoaW5rQ2VsbFNoYXBlPg0KICAgICAg</t>
  </si>
  <si>
    <t>ICAgIDxoYWRUaGlua0NlbGxUYWc+ZmFsc2U8L2hhZFRoaW5rQ2VsbFRhZz4NCiAgICAgICAgICA8SWZUYWJsZVJlbW92ZUVtcHR5Um93cz50cnVlPC9JZlRhYmxlUmVtb3ZlRW1wdHlSb3dzPg0KICAgICAgICA8L1NNX1NoYXBlPg0KICAgICAgICA8U01fU2hhcGU+DQogICAgICAgICAgPE5hbWU+VGl0bGU8L05hbWU+DQogICAgICAgICAgPE5hbWVJblBQVFNoYXBlPlRpdGxlPC9OYW1lSW5QUFRTaGFwZT4NCiAgICAgICAgICA8SWRJblBQVFNoYXBlPjI8L0lkSW5QUFRTaGFwZT4NCiAgICAgICAgICA8U291cmNlQWRkcmVzcz5NYXJnaW5WU0ZhaXJTaGFyZUluZGV4U2xpZGVEYXRhW1RpdGxlXTwvU291cmNlQWRkcmVzcz4NCiAgICAgICAgICA8Q29uZGl0aW9uQWRkcmVzcyAvPg0KICAgICAgICAgIDxIZWlnaHQ+OTc8L0hlaWdodD4NCiAgICAgICAgICA8V2lkdGg+ODY1PC9XaWR0aD4NCiAgICAgICAgICA8VG9wPjI5PC9Ub3A+DQogICAgICAgICAgPExlZnQ+MTc4PC9MZWZ0Pg0KICAgICAgICAgIDxBdXRvU2hhcGVUeXBlPm1zb1NoYXBlUmVjdGFuZ2xlPC9BdXRvU2hhcGVUeXBlPg0KICAgICAgICAgIDxSZXNpemVNb2RlPk5vUmVzaXplPC9SZXNpemVNb2RlPg0KICAgICAgICAgIDxFeHBvcnRNb2RlPlBsYWluX1RleHQ8L0V4cG9ydE1vZGU+DQogICAgICAgICAgPFpPcmRlclBvc2l0aW9uPjI8L1pPcmRlclBvc2l0aW9uPg0KICAgICAgICAgIDxJc05vVGhpbmtDZWxsU2hhcGU+ZmFsc2U8L0lzTm9UaGlua0NlbGxTaGFwZT4NCiAgICAgICAgICA8</t>
  </si>
  <si>
    <t>aGFkVGhpbmtDZWxsVGFnPmZhbHNlPC9oYWRUaGlua0NlbGxUYWc+DQogICAgICAgICAgPElmVGFibGVSZW1vdmVFbXB0eVJvd3M+dHJ1ZTwvSWZUYWJsZVJlbW92ZUVtcHR5Um93cz4NCiAgICAgICAgPC9TTV9TaGFwZT4NCiAgICAgICAgPFNNX1NoYXBlPg0KICAgICAgICAgIDxOYW1lPlN1YnRpdGxlIFJpZ2h0PC9OYW1lPg0KICAgICAgICAgIDxOYW1lSW5QUFRTaGFwZT5TdWJ0aXRsZSBSaWdodDwvTmFtZUluUFBUU2hhcGU+DQogICAgICAgICAgPElkSW5QUFRTaGFwZT41PC9JZEluUFBUU2hhcGU+DQogICAgICAgICAgPFNvdXJjZUFkZHJlc3M+TWFyZ2luVlNGYWlyU2hhcmVJbmRleFNsaWRlRGF0YVtTdWJ0aXRsZSBSaWdodF08L1NvdXJjZUFkZHJlc3M+DQogICAgICAgICAgPENvbmRpdGlvbkFkZHJlc3MgLz4NCiAgICAgICAgICA8SGVpZ2h0PjcyPC9IZWlnaHQ+DQogICAgICAgICAgPFdpZHRoPjU0MDwvV2lkdGg+DQogICAgICAgICAgPFRvcD4xODA8L1RvcD4NCiAgICAgICAgICA8TGVmdD42NzY8L0xlZnQ+DQogICAgICAgICAgPEF1dG9TaGFwZVR5cGU+bXNvU2hhcGVSZWN0YW5nbGU8L0F1dG9TaGFwZVR5cGU+DQogICAgICAgICAgPFJlc2l6ZU1vZGU+Tm9SZXNpemU8L1Jlc2l6ZU1vZGU+DQogICAgICAgICAgPEV4cG9ydE1vZGU+UGxhaW5fVGV4dDwvRXhwb3J0TW9kZT4NCiAgICAgICAgICA8Wk9yZGVyUG9zaXRpb24+MzwvWk9yZGVyUG9zaXRpb24+DQogICAgICAgICAgPElzTm9UaGlua0NlbGxTaGFwZT5mYWxzZTwvSXNOb1RoaW5r</t>
  </si>
  <si>
    <t>Q2VsbFNoYXBlPg0KICAgICAgICAgIDxoYWRUaGlua0NlbGxUYWc+ZmFsc2U8L2hhZFRoaW5rQ2VsbFRhZz4NCiAgICAgICAgICA8SWZUYWJsZVJlbW92ZUVtcHR5Um93cz50cnVlPC9JZlRhYmxlUmVtb3ZlRW1wdHlSb3dzPg0KICAgICAgICA8L1NNX1NoYXBlPg0KICAgICAgICA8U01fU2hhcGU+DQogICAgICAgICAgPE5hbWU+Q2hhcnQgUmlnaHQ8L05hbWU+DQogICAgICAgICAgPE5hbWVJblBQVFNoYXBlPkNoYXJ0IFJpZ2h0PC9OYW1lSW5QUFRTaGFwZT4NCiAgICAgICAgICA8SWRJblBQVFNoYXBlPjc8L0lkSW5QUFRTaGFwZT4NCiAgICAgICAgICA8U291cmNlQWRkcmVzcz5NYXJnaW5WU0ZhaXJTaGFyZUluZGV4U2xpZGVEYXRhW0NvbnRlbnQgUmlnaHRdPC9Tb3VyY2VBZGRyZXNzPg0KICAgICAgICAgIDxDb25kaXRpb25BZGRyZXNzIC8+DQogICAgICAgICAgPEhlaWdodD4zOTY8L0hlaWdodD4NCiAgICAgICAgICA8V2lkdGg+NTQyPC9XaWR0aD4NCiAgICAgICAgICA8VG9wPjI1MjwvVG9wPg0KICAgICAgICAgIDxMZWZ0PjY3NjwvTGVmdD4NCiAgICAgICAgICA8QXV0b1NoYXBlVHlwZT5tc29TaGFwZVJlY3RhbmdsZTwvQXV0b1NoYXBlVHlwZT4NCiAgICAgICAgICA8UmVzaXplTW9kZT5Ob1Jlc2l6ZTwvUmVzaXplTW9kZT4NCiAgICAgICAgICA8RXhwb3J0TW9kZT5JbmRpcmVjdF9TaGFwZTwvRXhwb3J0TW9kZT4NCiAgICAgICAgICA8Wk9yZGVyUG9zaXRpb24+NDwvWk9yZGVyUG9zaXRpb24+DQogICAgICAgICAgPElzTm9UaGlua0NlbGxT</t>
  </si>
  <si>
    <t>aGFwZT5mYWxzZTwvSXNOb1RoaW5rQ2VsbFNoYXBlPg0KICAgICAgICAgIDxoYWRUaGlua0NlbGxUYWc+ZmFsc2U8L2hhZFRoaW5rQ2VsbFRhZz4NCiAgICAgICAgICA8SWZUYWJsZVJlbW92ZUVtcHR5Um93cz50cnVlPC9JZlRhYmxlUmVtb3ZlRW1wdHlSb3dzPg0KICAgICAgICA8L1NNX1NoYXBlPg0KICAgICAgICA8U01fU2hhcGU+DQogICAgICAgICAgPE5hbWU+VGFibGUgTGVmdDwvTmFtZT4NCiAgICAgICAgICA8TmFtZUluUFBUU2hhcGU+VGFibGUgTGVmdDwvTmFtZUluUFBUU2hhcGU+DQogICAgICAgICAgPElkSW5QUFRTaGFwZT45PC9JZEluUFBUU2hhcGU+DQogICAgICAgICAgPFNvdXJjZUFkZHJlc3M+TWFyZ2luVlNGYWlyU2hhcmVJbmRleENvbXBldGl0b3JEYXRhPC9Tb3VyY2VBZGRyZXNzPg0KICAgICAgICAgIDxDb25kaXRpb25BZGRyZXNzIC8+DQogICAgICAgICAgPEhlaWdodD4xMDg8L0hlaWdodD4NCiAgICAgICAgICA8V2lkdGg+NTQwPC9XaWR0aD4NCiAgICAgICAgICA8VG9wPjI1MjwvVG9wPg0KICAgICAgICAgIDxMZWZ0PjY0PC9MZWZ0Pg0KICAgICAgICAgIDxBdXRvU2hhcGVUeXBlPm1zb1NoYXBlTWl4ZWQ8L0F1dG9TaGFwZVR5cGU+DQogICAgICAgICAgPFJlc2l6ZU1vZGU+Tm9SZXNpemU8L1Jlc2l6ZU1vZGU+DQogICAgICAgICAgPEV4cG9ydE1vZGU+VGFibGU8L0V4cG9ydE1vZGU+DQogICAgICAgICAgPFpPcmRlclBvc2l0aW9uPjU8L1pPcmRlclBvc2l0aW9uPg0KICAgICAgICAgIDxJc05vVGhpbmtDZWxsU2hhcGU+</t>
  </si>
  <si>
    <t>ZmFsc2U8L0lzTm9UaGlua0NlbGxTaGFwZT4NCiAgICAgICAgICA8aGFkVGhpbmtDZWxsVGFnPmZhbHNlPC9oYWRUaGlua0NlbGxUYWc+DQogICAgICAgICAgPElmVGFibGVSZW1vdmVFbXB0eVJvd3M+dHJ1ZTwvSWZUYWJsZVJlbW92ZUVtcHR5Um93cz4NCiAgICAgICAgPC9TTV9TaGFwZT4NCiAgICAgICAgPFNNX1NoYXBlPg0KICAgICAgICAgIDxOYW1lPlN1YnRpdGxlIExlZnQ8L05hbWU+DQogICAgICAgICAgPE5hbWVJblBQVFNoYXBlPlN1YnRpdGxlIExlZnQ8L05hbWVJblBQVFNoYXBlPg0KICAgICAgICAgIDxJZEluUFBUU2hhcGU+NDwvSWRJblBQVFNoYXBlPg0KICAgICAgICAgIDxTb3VyY2VBZGRyZXNzPk1hcmdpblZTRmFpclNoYXJlSW5kZXhTbGlkZURhdGFbU3VidGl0bGUgTGVmdF08L1NvdXJjZUFkZHJlc3M+DQogICAgICAgICAgPENvbmRpdGlvbkFkZHJlc3MgLz4NCiAgICAgICAgICA8SGVpZ2h0PjcyPC9IZWlnaHQ+DQogICAgICAgICAgPFdpZHRoPjU0MDwvV2lkdGg+DQogICAgICAgICAgPFRvcD4xODA8L1RvcD4NCiAgICAgICAgICA8TGVmdD42NDwvTGVmdD4NCiAgICAgICAgICA8QXV0b1NoYXBlVHlwZT5tc29TaGFwZVJlY3RhbmdsZTwvQXV0b1NoYXBlVHlwZT4NCiAgICAgICAgICA8UmVzaXplTW9kZT5Ob1Jlc2l6ZTwvUmVzaXplTW9kZT4NCiAgICAgICAgICA8RXhwb3J0TW9kZT5QbGFpbl9UZXh0PC9FeHBvcnRNb2RlPg0KICAgICAgICAgIDxaT3JkZXJQb3NpdGlvbj42PC9aT3JkZXJQb3NpdGlvbj4NCiAgICAgICAgICA8</t>
  </si>
  <si>
    <t>SXNOb1RoaW5rQ2VsbFNoYXBlPmZhbHNlPC9Jc05vVGhpbmtDZWxsU2hhcGU+DQogICAgICAgICAgPGhhZFRoaW5rQ2VsbFRhZz5mYWxzZTwvaGFkVGhpbmtDZWxsVGFnPg0KICAgICAgICAgIDxJZlRhYmxlUmVtb3ZlRW1wdHlSb3dzPnRydWU8L0lmVGFibGVSZW1vdmVFbXB0eVJvd3M+DQogICAgICAgIDwvU01fU2hhcGU+DQogICAgICAgIDxTTV9TaGFwZT4NCiAgICAgICAgICA8TmFtZT5EYXRlIFBsYWNlaG9sZGVyIDk8L05hbWU+DQogICAgICAgICAgPE5hbWVJblBQVFNoYXBlPkRhdGUgUGxhY2Vob2xkZXIgOTwvTmFtZUluUFBUU2hhcGU+DQogICAgICAgICAgPElkSW5QUFRTaGFwZT4xMDwvSWRJblBQVFNoYXBlPg0KICAgICAgICAgIDxIZWlnaHQ+Mzg8L0hlaWdodD4NCiAgICAgICAgICA8V2lkdGg+Mjk5PC9XaWR0aD4NCiAgICAgICAgICA8VG9wPjY2NzwvVG9wPg0KICAgICAgICAgIDxMZWZ0PjY0PC9MZWZ0Pg0KICAgICAgICAgIDxBdXRvU2hhcGVUeXBlPm1zb1NoYXBlUmVjdGFuZ2xlPC9BdXRvU2hhcGVUeXBlPg0KICAgICAgICAgIDxSZXNpemVNb2RlPk5vUmVzaXplPC9SZXNpemVNb2RlPg0KICAgICAgICAgIDxFeHBvcnRNb2RlPlBsYWluX1RleHQ8L0V4cG9ydE1vZGU+DQogICAgICAgICAgPFpPcmRlclBvc2l0aW9uPjc8L1pPcmRlclBvc2l0aW9uPg0KICAgICAgICAgIDxJc05vVGhpbmtDZWxsU2hhcGU+ZmFsc2U8L0lzTm9UaGlua0NlbGxTaGFwZT4NCiAgICAgICAgICA8aGFkVGhpbmtDZWxsVGFnPmZhbHNlPC9oYWRUaGlua0Nl</t>
  </si>
  <si>
    <t>bGxUYWc+DQogICAgICAgICAgPElmVGFibGVSZW1vdmVFbXB0eVJvd3M+dHJ1ZTwvSWZUYWJsZVJlbW92ZUVtcHR5Um93cz4NCiAgICAgICAgPC9TTV9TaGFwZT4NCiAgICAgICAgPFNNX1NoYXBlPg0KICAgICAgICAgIDxOYW1lPkZvb3RlciBQbGFjZWhvbGRlciAxMDwvTmFtZT4NCiAgICAgICAgICA8TmFtZUluUFBUU2hhcGU+Rm9vdGVyIFBsYWNlaG9sZGVyIDEwPC9OYW1lSW5QUFRTaGFwZT4NCiAgICAgICAgICA8SWRJblBQVFNoYXBlPjExPC9JZEluUFBUU2hhcGU+DQogICAgICAgICAgPEhlaWdodD4zODwvSGVpZ2h0Pg0KICAgICAgICAgIDxXaWR0aD40MDU8L1dpZHRoPg0KICAgICAgICAgIDxUb3A+NjY3PC9Ub3A+DQogICAgICAgICAgPExlZnQ+NDM3PC9MZWZ0Pg0KICAgICAgICAgIDxBdXRvU2hhcGVUeXBlPm1zb1NoYXBlUmVjdGFuZ2xlPC9BdXRvU2hhcGVUeXBlPg0KICAgICAgICAgIDxSZXNpemVNb2RlPk5vUmVzaXplPC9SZXNpemVNb2RlPg0KICAgICAgICAgIDxFeHBvcnRNb2RlPlBsYWluX1RleHQ8L0V4cG9ydE1vZGU+DQogICAgICAgICAgPFpPcmRlclBvc2l0aW9uPjg8L1pPcmRlclBvc2l0aW9uPg0KICAgICAgICAgIDxJc05vVGhpbmtDZWxsU2hhcGU+ZmFsc2U8L0lzTm9UaGlua0NlbGxTaGFwZT4NCiAgICAgICAgICA8aGFkVGhpbmtDZWxsVGFnPmZhbHNlPC9oYWRUaGlua0NlbGxUYWc+DQogICAgICAgICAgPElmVGFibGVSZW1vdmVFbXB0eVJvd3M+dHJ1ZTwvSWZUYWJsZVJlbW92ZUVtcHR5Um93cz4NCiAgICAgICAgPC9T</t>
  </si>
  <si>
    <t>TV9TaGFwZT4NCiAgICAgICAgPFNNX1NoYXBlPg0KICAgICAgICAgIDxOYW1lPlNsaWRlIE51bWJlciBQbGFjZWhvbGRlciAxMTwvTmFtZT4NCiAgICAgICAgICA8TmFtZUluUFBUU2hhcGU+U2xpZGUgTnVtYmVyIFBsYWNlaG9sZGVyIDExPC9OYW1lSW5QUFRTaGFwZT4NCiAgICAgICAgICA8SWRJblBQVFNoYXBlPjEyPC9JZEluUFBUU2hhcGU+DQogICAgICAgICAgPEhlaWdodD4zODwvSGVpZ2h0Pg0KICAgICAgICAgIDxXaWR0aD4yOTk8L1dpZHRoPg0KICAgICAgICAgIDxUb3A+NjY3PC9Ub3A+DQogICAgICAgICAgPExlZnQ+OTE3PC9MZWZ0Pg0KICAgICAgICAgIDxBdXRvU2hhcGVUeXBlPm1zb1NoYXBlUmVjdGFuZ2xlPC9BdXRvU2hhcGVUeXBlPg0KICAgICAgICAgIDxSZXNpemVNb2RlPk5vUmVzaXplPC9SZXNpemVNb2RlPg0KICAgICAgICAgIDxFeHBvcnRNb2RlPlBsYWluX1RleHQ8L0V4cG9ydE1vZGU+DQogICAgICAgICAgPFpPcmRlclBvc2l0aW9uPjk8L1pPcmRlclBvc2l0aW9uPg0KICAgICAgICAgIDxJc05vVGhpbmtDZWxsU2hhcGU+ZmFsc2U8L0lzTm9UaGlua0NlbGxTaGFwZT4NCiAgICAgICAgICA8aGFkVGhpbmtDZWxsVGFnPmZhbHNlPC9oYWRUaGlua0NlbGxUYWc+DQogICAgICAgICAgPElmVGFibGVSZW1vdmVFbXB0eVJvd3M+dHJ1ZTwvSWZUYWJsZVJlbW92ZUVtcHR5Um93cz4NCiAgICAgICAgPC9TTV9TaGFwZT4NCiAgICAgIDwvU2hhcGVzPg0KICAgICAgPE5hbWU+TWFyZ2luVnNGYWlyc2hhcmUgU2xpZGU8L05hbWU+DQog</t>
  </si>
  <si>
    <t>ICAgPC9TTV9TbGlkZT4NCiAgICA8U01fU2xpZGU+DQogICAgICA8ZW5hYmxlZD5mYWxzZTwvZW5hYmxlZD4NCiAgICAgIDxOYW1lSW5QUFRTbGlkZT5NZXNzYWdlIFNsaWRlPC9OYW1lSW5QUFRTbGlkZT4NCiAgICAgIDxDb25kaXRpb25BZGRyZXNzIC8+DQogICAgICA8SW1wb3J0SGFuZGxpbmc+VXBkYXRlPC9JbXBvcnRIYW5kbGluZz4NCiAgICAgIDxTaGFwZXM+DQogICAgICAgIDxTTV9TaGFwZT4NCiAgICAgICAgICA8TmFtZT5Mb2dvPC9OYW1lPg0KICAgICAgICAgIDxOYW1lSW5QUFRTaGFwZT5Mb2dvPC9OYW1lSW5QUFRTaGFwZT4NCiAgICAgICAgICA8SWRJblBQVFNoYXBlPjI8L0lkSW5QUFRTaGFwZT4NCiAgICAgICAgICA8U291cmNlQWRkcmVzcz5HZW5lcmFsW0xvZ29dPC9Tb3VyY2VBZGRyZXNzPg0KICAgICAgICAgIDxDb25kaXRpb25BZGRyZXNzIC8+DQogICAgICAgICAgPEhlaWdodD45NzwvSGVpZ2h0Pg0KICAgICAgICAgIDxXaWR0aD4xNTY8L1dpZHRoPg0KICAgICAgICAgIDxUb3A+Mjk8L1RvcD4NCiAgICAgICAgICA8TGVmdD4xMDYwPC9MZWZ0Pg0KICAgICAgICAgIDxBdXRvU2hhcGVUeXBlPm1zb1NoYXBlUmVjdGFuZ2xlPC9BdXRvU2hhcGVUeXBlPg0KICAgICAgICAgIDxSZXNpemVNb2RlPlJlc2l6ZUhlaWdodDwvUmVzaXplTW9kZT4NCiAgICAgICAgICA8RXhwb3J0TW9kZT5JbmRpcmVjdF9TaGFwZTwvRXhwb3J0TW9kZT4NCiAgICAgICAgICA8Wk9yZGVyUG9zaXRpb24+MTwvWk9yZGVyUG9zaXRpb24+DQogICAgICAgICAg</t>
  </si>
  <si>
    <t>PElzTm9UaGlua0NlbGxTaGFwZT5mYWxzZTwvSXNOb1RoaW5rQ2VsbFNoYXBlPg0KICAgICAgICAgIDxoYWRUaGlua0NlbGxUYWc+ZmFsc2U8L2hhZFRoaW5rQ2VsbFRhZz4NCiAgICAgICAgICA8SWZUYWJsZVJlbW92ZUVtcHR5Um93cz50cnVlPC9JZlRhYmxlUmVtb3ZlRW1wdHlSb3dzPg0KICAgICAgICA8L1NNX1NoYXBlPg0KICAgICAgICA8U01fU2hhcGU+DQogICAgICAgICAgPE5hbWU+VGl0bGU8L05hbWU+DQogICAgICAgICAgPE5hbWVJblBQVFNoYXBlPlRpdGxlPC9OYW1lSW5QUFRTaGFwZT4NCiAgICAgICAgICA8SWRJblBQVFNoYXBlPjM8L0lkSW5QUFRTaGFwZT4NCiAgICAgICAgICA8U291cmNlQWRkcmVzcyAvPg0KICAgICAgICAgIDxDb25kaXRpb25BZGRyZXNzIC8+DQogICAgICAgICAgPEhlaWdodD45NzwvSGVpZ2h0Pg0KICAgICAgICAgIDxXaWR0aD44NjU8L1dpZHRoPg0KICAgICAgICAgIDxUb3A+Mjk8L1RvcD4NCiAgICAgICAgICA8TGVmdD4xNzg8L0xlZnQ+DQogICAgICAgICAgPEF1dG9TaGFwZVR5cGU+bXNvU2hhcGVSZWN0YW5nbGU8L0F1dG9TaGFwZVR5cGU+DQogICAgICAgICAgPFJlc2l6ZU1vZGU+Tm9SZXNpemU8L1Jlc2l6ZU1vZGU+DQogICAgICAgICAgPEV4cG9ydE1vZGU+UGxhaW5fVGV4dDwvRXhwb3J0TW9kZT4NCiAgICAgICAgICA8Wk9yZGVyUG9zaXRpb24+MjwvWk9yZGVyUG9zaXRpb24+DQogICAgICAgICAgPElzTm9UaGlua0NlbGxTaGFwZT5mYWxzZTwvSXNOb1RoaW5rQ2VsbFNoYXBlPg0KICAgICAgICAg</t>
  </si>
  <si>
    <t>IDxoYWRUaGlua0NlbGxUYWc+ZmFsc2U8L2hhZFRoaW5rQ2VsbFRhZz4NCiAgICAgICAgICA8SWZUYWJsZVJlbW92ZUVtcHR5Um93cz50cnVlPC9JZlRhYmxlUmVtb3ZlRW1wdHlSb3dzPg0KICAgICAgICA8L1NNX1NoYXBlPg0KICAgICAgICA8U01fU2hhcGU+DQogICAgICAgICAgPE5hbWU+TWFpbiBUZXh0PC9OYW1lPg0KICAgICAgICAgIDxOYW1lSW5QUFRTaGFwZT5NYWluIFRleHQ8L05hbWVJblBQVFNoYXBlPg0KICAgICAgICAgIDxJZEluUFBUU2hhcGU+NjwvSWRJblBQVFNoYXBlPg0KICAgICAgICAgIDxTb3VyY2VBZGRyZXNzPk1lc3NhZ2VUYWJsZVtUZXh0XTwvU291cmNlQWRkcmVzcz4NCiAgICAgICAgICA8Q29uZGl0aW9uQWRkcmVzcyAvPg0KICAgICAgICAgIDxIZWlnaHQ+Mzk2PC9IZWlnaHQ+DQogICAgICAgICAgPFdpZHRoPjExNTQ8L1dpZHRoPg0KICAgICAgICAgIDxUb3A+MTgwPC9Ub3A+DQogICAgICAgICAgPExlZnQ+NjI8L0xlZnQ+DQogICAgICAgICAgPEF1dG9TaGFwZVR5cGU+bXNvU2hhcGVSZWN0YW5nbGU8L0F1dG9TaGFwZVR5cGU+DQogICAgICAgICAgPFJlc2l6ZU1vZGU+Tm9SZXNpemU8L1Jlc2l6ZU1vZGU+DQogICAgICAgICAgPEV4cG9ydE1vZGU+UGxhaW5fVGV4dDwvRXhwb3J0TW9kZT4NCiAgICAgICAgICA8Wk9yZGVyUG9zaXRpb24+MzwvWk9yZGVyUG9zaXRpb24+DQogICAgICAgICAgPElzTm9UaGlua0NlbGxTaGFwZT5mYWxzZTwvSXNOb1RoaW5rQ2VsbFNoYXBlPg0KICAgICAgICAgIDxoYWRUaGlua0NlbGxU</t>
  </si>
  <si>
    <t>YWc+ZmFsc2U8L2hhZFRoaW5rQ2VsbFRhZz4NCiAgICAgICAgICA8SWZUYWJsZVJlbW92ZUVtcHR5Um93cz50cnVlPC9JZlRhYmxlUmVtb3ZlRW1wdHlSb3dzPg0KICAgICAgICA8L1NNX1NoYXBlPg0KICAgICAgICA8U01fU2hhcGU+DQogICAgICAgICAgPE5hbWU+VG9tYnN0b25lPC9OYW1lPg0KICAgICAgICAgIDxOYW1lSW5QUFRTaGFwZT5Ub21ic3RvbmU8L05hbWVJblBQVFNoYXBlPg0KICAgICAgICAgIDxJZEluUFBUU2hhcGU+NzwvSWRJblBQVFNoYXBlPg0KICAgICAgICAgIDxIZWlnaHQ+NzI8L0hlaWdodD4NCiAgICAgICAgICA8V2lkdGg+MTI4MDwvV2lkdGg+DQogICAgICAgICAgPFRvcD41NzY8L1RvcD4NCiAgICAgICAgICA8TGVmdD4wPC9MZWZ0Pg0KICAgICAgICAgIDxBdXRvU2hhcGVUeXBlPm1zb1NoYXBlUmVjdGFuZ2xlPC9BdXRvU2hhcGVUeXBlPg0KICAgICAgICAgIDxSZXNpemVNb2RlPk5vUmVzaXplPC9SZXNpemVNb2RlPg0KICAgICAgICAgIDxFeHBvcnRNb2RlPlBsYWluX1RleHQ8L0V4cG9ydE1vZGU+DQogICAgICAgICAgPFpPcmRlclBvc2l0aW9uPjQ8L1pPcmRlclBvc2l0aW9uPg0KICAgICAgICAgIDxJc05vVGhpbmtDZWxsU2hhcGU+ZmFsc2U8L0lzTm9UaGlua0NlbGxTaGFwZT4NCiAgICAgICAgICA8aGFkVGhpbmtDZWxsVGFnPmZhbHNlPC9oYWRUaGlua0NlbGxUYWc+DQogICAgICAgICAgPElmVGFibGVSZW1vdmVFbXB0eVJvd3M+dHJ1ZTwvSWZUYWJsZVJlbW92ZUVtcHR5Um93cz4NCiAgICAgICAgPC9TTV9TaGFw</t>
  </si>
  <si>
    <t>ZT4NCiAgICAgICAgPFNNX1NoYXBlPg0KICAgICAgICAgIDxOYW1lPkRhdGUgUGxhY2Vob2xkZXIgNzwvTmFtZT4NCiAgICAgICAgICA8TmFtZUluUFBUU2hhcGU+RGF0ZSBQbGFjZWhvbGRlciA3PC9OYW1lSW5QUFRTaGFwZT4NCiAgICAgICAgICA8SWRJblBQVFNoYXBlPjg8L0lkSW5QUFRTaGFwZT4NCiAgICAgICAgICA8SGVpZ2h0PjM4PC9IZWlnaHQ+DQogICAgICAgICAgPFdpZHRoPjI5OTwvV2lkdGg+DQogICAgICAgICAgPFRvcD42Njc8L1RvcD4NCiAgICAgICAgICA8TGVmdD42NDwvTGVmdD4NCiAgICAgICAgICA8QXV0b1NoYXBlVHlwZT5tc29TaGFwZVJlY3RhbmdsZTwvQXV0b1NoYXBlVHlwZT4NCiAgICAgICAgICA8UmVzaXplTW9kZT5Ob1Jlc2l6ZTwvUmVzaXplTW9kZT4NCiAgICAgICAgICA8RXhwb3J0TW9kZT5QbGFpbl9UZXh0PC9FeHBvcnRNb2RlPg0KICAgICAgICAgIDxaT3JkZXJQb3NpdGlvbj41PC9aT3JkZXJQb3NpdGlvbj4NCiAgICAgICAgICA8SXNOb1RoaW5rQ2VsbFNoYXBlPmZhbHNlPC9Jc05vVGhpbmtDZWxsU2hhcGU+DQogICAgICAgICAgPGhhZFRoaW5rQ2VsbFRhZz5mYWxzZTwvaGFkVGhpbmtDZWxsVGFnPg0KICAgICAgICAgIDxJZlRhYmxlUmVtb3ZlRW1wdHlSb3dzPnRydWU8L0lmVGFibGVSZW1vdmVFbXB0eVJvd3M+DQogICAgICAgIDwvU01fU2hhcGU+DQogICAgICAgIDxTTV9TaGFwZT4NCiAgICAgICAgICA8TmFtZT5Gb290ZXIgUGxhY2Vob2xkZXIgODwvTmFtZT4NCiAgICAgICAgICA8TmFtZUluUFBUU2hh</t>
  </si>
  <si>
    <t>cGU+Rm9vdGVyIFBsYWNlaG9sZGVyIDg8L05hbWVJblBQVFNoYXBlPg0KICAgICAgICAgIDxJZEluUFBUU2hhcGU+OTwvSWRJblBQVFNoYXBlPg0KICAgICAgICAgIDxIZWlnaHQ+Mzg8L0hlaWdodD4NCiAgICAgICAgICA8V2lkdGg+NDA1PC9XaWR0aD4NCiAgICAgICAgICA8VG9wPjY2NzwvVG9wPg0KICAgICAgICAgIDxMZWZ0PjQzNzwvTGVmdD4NCiAgICAgICAgICA8QXV0b1NoYXBlVHlwZT5tc29TaGFwZVJlY3RhbmdsZTwvQXV0b1NoYXBlVHlwZT4NCiAgICAgICAgICA8UmVzaXplTW9kZT5Ob1Jlc2l6ZTwvUmVzaXplTW9kZT4NCiAgICAgICAgICA8RXhwb3J0TW9kZT5QbGFpbl9UZXh0PC9FeHBvcnRNb2RlPg0KICAgICAgICAgIDxaT3JkZXJQb3NpdGlvbj42PC9aT3JkZXJQb3NpdGlvbj4NCiAgICAgICAgICA8SXNOb1RoaW5rQ2VsbFNoYXBlPmZhbHNlPC9Jc05vVGhpbmtDZWxsU2hhcGU+DQogICAgICAgICAgPGhhZFRoaW5rQ2VsbFRhZz5mYWxzZTwvaGFkVGhpbmtDZWxsVGFnPg0KICAgICAgICAgIDxJZlRhYmxlUmVtb3ZlRW1wdHlSb3dzPnRydWU8L0lmVGFibGVSZW1vdmVFbXB0eVJvd3M+DQogICAgICAgIDwvU01fU2hhcGU+DQogICAgICAgIDxTTV9TaGFwZT4NCiAgICAgICAgICA8TmFtZT5TbGlkZSBOdW1iZXIgUGxhY2Vob2xkZXIgOTwvTmFtZT4NCiAgICAgICAgICA8TmFtZUluUFBUU2hhcGU+U2xpZGUgTnVtYmVyIFBsYWNlaG9sZGVyIDk8L05hbWVJblBQVFNoYXBlPg0KICAgICAgICAgIDxJZEluUFBUU2hhcGU+MTA8L0lkSW5Q</t>
  </si>
  <si>
    <t>UFRTaGFwZT4NCiAgICAgICAgICA8SGVpZ2h0PjM4PC9IZWlnaHQ+DQogICAgICAgICAgPFdpZHRoPjI5OTwvV2lkdGg+DQogICAgICAgICAgPFRvcD42Njc8L1RvcD4NCiAgICAgICAgICA8TGVmdD45MTc8L0xlZnQ+DQogICAgICAgICAgPEF1dG9TaGFwZVR5cGU+bXNvU2hhcGVSZWN0YW5nbGU8L0F1dG9TaGFwZVR5cGU+DQogICAgICAgICAgPFJlc2l6ZU1vZGU+Tm9SZXNpemU8L1Jlc2l6ZU1vZGU+DQogICAgICAgICAgPEV4cG9ydE1vZGU+UGxhaW5fVGV4dDwvRXhwb3J0TW9kZT4NCiAgICAgICAgICA8Wk9yZGVyUG9zaXRpb24+NzwvWk9yZGVyUG9zaXRpb24+DQogICAgICAgICAgPElzTm9UaGlua0NlbGxTaGFwZT5mYWxzZTwvSXNOb1RoaW5rQ2VsbFNoYXBlPg0KICAgICAgICAgIDxoYWRUaGlua0NlbGxUYWc+ZmFsc2U8L2hhZFRoaW5rQ2VsbFRhZz4NCiAgICAgICAgICA8SWZUYWJsZVJlbW92ZUVtcHR5Um93cz50cnVlPC9JZlRhYmxlUmVtb3ZlRW1wdHlSb3dzPg0KICAgICAgICA8L1NNX1NoYXBlPg0KICAgICAgPC9TaGFwZXM+DQogICAgICA8TmFtZT5NZXNzYWdlIFNsaWRlPC9OYW1lPg0KICAgIDwvU01fU2xpZGU+DQogICAgPFNNX1NsaWRlPg0KICAgICAgPGVuYWJsZWQ+ZmFsc2U8L2VuYWJsZWQ+DQogICAgICA8TmFtZUluUFBUU2xpZGU+RW5kaW5nIFNsaWRlPC9OYW1lSW5QUFRTbGlkZT4NCiAgICAgIDxJbXBvcnRIYW5kbGluZz5VcGRhdGU8L0ltcG9ydEhhbmRsaW5nPg0KICAgICAgPFNoYXBlcyAvPg0KICAgICAgPE5hbWU+RW5k</t>
  </si>
  <si>
    <t>aW5nIFNsaWRlPC9OYW1lPg0KICAgIDwvU01fU2xpZGU+DQogIDwvU2xpZGVzPg0KICA8UGl2b3RQb2ludEFkZHJlc3M+U2VsZWN0ZWRDb21wYW55PC9QaXZvdFBvaW50QWRkcmVzcz4NCiAgPFZhcmlhbnRzQWRkcmVzcz4nRXhhbXBsZSchJEIkMTg6JEIkMjc8L1ZhcmlhbnRzQWRkcmVzcz4NCiAgPFNsaWRlT3JkZXI+VmFyaWFudHM8L1NsaWRlT3JkZXI+DQogIDxEZWNvbXBvc2VPdXRwdXRGaWxlPmZhbHNlPC9EZWNvbXBvc2VPdXRwdXRGaWxlPg0KICA8RGVjb21wb3NlT3V0cHV0RmlsZVByZU9yU3VmZml4QWRkcmVzcz5TZWxlY3RlZENvbXBhbnk8L0RlY29tcG9zZU91dHB1dEZpbGVQcmVPclN1ZmZpeEFkZHJlc3M+DQogIDxDb25kaXRpb25BZGRyZXNzIC8+DQo8L1NNX1ByZXNlbnRhdGlvbj4=</t>
  </si>
  <si>
    <t>5</t>
  </si>
  <si>
    <t>PD94bWwgdmVyc2lvbj0iMS4wIj8+DQo8U01fUHJlc2VudGF0aW9uIHhtbG5zOnhzZD0iaHR0cDovL3d3dy53My5vcmcvMjAwMS9YTUxTY2hlbWEiIHhtbG5zOnhzaT0iaHR0cDovL3d3dy53My5vcmcvMjAwMS9YTUxTY2hlbWEtaW5zdGFuY2UiPg0KICA8SGVpZ2h0PjcyMDwvSGVpZ2h0Pg0KICA8V2lkdGg+MTI4MDwvV2lkdGg+DQogIDxQYXRoVGVtcGxhdGVGaWxlPi5cU2x5ZE1rciBGQk4gVGVtcGxhdGUucHB0eDwvUGF0aFRlbXBsYXRlRmlsZT4NCiAgPFBhdGhUYXJnZXRGaWxlPkZCTiBEZWNrc1xTbHlkTWtyIEZCTiBFeGFtcGxlcy5wcHR4PC9QYXRoVGFyZ2V0RmlsZT4NCiAgPFNsaWRlcz4NCiAgICA8U01fU2xpZGU+DQogICAgICA8ZW5hYmxlZD50cnVlPC9lbmFibGVkPg0KICAgICAgPE5hbWVJblBQVFNsaWRlPlRpdGxlU2xpZGU8L05hbWVJblBQVFNsaWRlPg0KICAgICAgPENvbmRpdGlvbkFkZHJlc3MgLz4NCiAgICAgIDxJbXBvcnRIYW5kbGluZz5VcGRhdGU8L0ltcG9ydEhhbmRsaW5nPg0KICAgICAgPFNoYXBlcz4NCiAgICAgICAgPFNNX1NoYXBlPg0KICAgICAgICAgIDxOYW1lPlRpdGxlPC9OYW1lPg0KICAgICAgICAgIDxOYW1lSW5QUFRTaGFwZT5UaXRsZTwvTmFtZUluUFBUU2hhcGU+DQogICAgICAgICAgPElkSW5QUFRTaGFwZT4xMTwvSWRJblBQVFNoYXBlPg0KICAgICAgICAgIDxTb3VyY2VBZGRyZXNzPkdlbmVyYWxbUHJlc2VudGF0aW9uIFRpdGxlXTwvU291cmNlQWRkcmVzcz4NCiAgICAgICAgICA8Q29uZGl0aW9uQWRkcmVz</t>
  </si>
  <si>
    <t>cyAvPg0KICAgICAgICAgIDxIZWlnaHQ+MTU0PC9IZWlnaHQ+DQogICAgICAgICAgPFdpZHRoPjEwODg8L1dpZHRoPg0KICAgICAgICAgIDxUb3A+NjwvVG9wPg0KICAgICAgICAgIDxMZWZ0Pjk2PC9MZWZ0Pg0KICAgICAgICAgIDxBdXRvU2hhcGVUeXBlPm1zb1NoYXBlUmVjdGFuZ2xlPC9BdXRvU2hhcGVUeXBlPg0KICAgICAgICAgIDxSZXNpemVNb2RlPk5vUmVzaXplPC9SZXNpemVNb2RlPg0KICAgICAgICAgIDxFeHBvcnRNb2RlPlBsYWluX1RleHQ8L0V4cG9ydE1vZGU+DQogICAgICAgICAgPFpPcmRlclBvc2l0aW9uPjE8L1pPcmRlclBvc2l0aW9uPg0KICAgICAgICAgIDxJc05vVGhpbmtDZWxsU2hhcGU+ZmFsc2U8L0lzTm9UaGlua0NlbGxTaGFwZT4NCiAgICAgICAgICA8aGFkVGhpbmtDZWxsVGFnPmZhbHNlPC9oYWRUaGlua0NlbGxUYWc+DQogICAgICAgICAgPElmVGFibGVSZW1vdmVFbXB0eVJvd3M+dHJ1ZTwvSWZUYWJsZVJlbW92ZUVtcHR5Um93cz4NCiAgICAgICAgPC9TTV9TaGFwZT4NCiAgICAgICAgPFNNX1NoYXBlPg0KICAgICAgICAgIDxOYW1lPlN1YnRpdGxlPC9OYW1lPg0KICAgICAgICAgIDxOYW1lSW5QUFRTaGFwZT5TdWJ0aXRsZTwvTmFtZUluUFBUU2hhcGU+DQogICAgICAgICAgPElkSW5QUFRTaGFwZT4xMjwvSWRJblBQVFNoYXBlPg0KICAgICAgICAgIDxTb3VyY2VBZGRyZXNzPkdlbmVyYWxbTG9nb108L1NvdXJjZUFkZHJlc3M+DQogICAgICAgICAgPENvbmRpdGlvbkFkZHJlc3MgLz4NCiAgICAgICAgICA8SGVpZ2h0</t>
  </si>
  <si>
    <t>PjE4NDwvSGVpZ2h0Pg0KICAgICAgICAgIDxXaWR0aD44OTY8L1dpZHRoPg0KICAgICAgICAgIDxUb3A+NDA4PC9Ub3A+DQogICAgICAgICAgPExlZnQ+MTkyPC9MZWZ0Pg0KICAgICAgICAgIDxBdXRvU2hhcGVUeXBlPm1zb1NoYXBlUmVjdGFuZ2xlPC9BdXRvU2hhcGVUeXBlPg0KICAgICAgICAgIDxSZXNpemVNb2RlPlJlc2l6ZUhlaWdodDwvUmVzaXplTW9kZT4NCiAgICAgICAgICA8RXhwb3J0TW9kZT5JbmRpcmVjdF9TaGFwZTwvRXhwb3J0TW9kZT4NCiAgICAgICAgICA8Wk9yZGVyUG9zaXRpb24+MjwvWk9yZGVyUG9zaXRpb24+DQogICAgICAgICAgPElzTm9UaGlua0NlbGxTaGFwZT5mYWxzZTwvSXNOb1RoaW5rQ2VsbFNoYXBlPg0KICAgICAgICAgIDxoYWRUaGlua0NlbGxUYWc+ZmFsc2U8L2hhZFRoaW5rQ2VsbFRhZz4NCiAgICAgICAgICA8SWZUYWJsZVJlbW92ZUVtcHR5Um93cz50cnVlPC9JZlRhYmxlUmVtb3ZlRW1wdHlSb3dzPg0KICAgICAgICA8L1NNX1NoYXBlPg0KICAgICAgICA8U01fU2hhcGU+DQogICAgICAgICAgPE5hbWU+RGF0ZTwvTmFtZT4NCiAgICAgICAgICA8TmFtZUluUFBUU2hhcGU+RGF0ZTwvTmFtZUluUFBUU2hhcGU+DQogICAgICAgICAgPElkSW5QUFRTaGFwZT4xMzwvSWRJblBQVFNoYXBlPg0KICAgICAgICAgIDxTb3VyY2VBZGRyZXNzIC8+DQogICAgICAgICAgPENvbmRpdGlvbkFkZHJlc3MgLz4NCiAgICAgICAgICA8SGVpZ2h0PjU0PC9IZWlnaHQ+DQogICAgICAgICAgPFdpZHRoPjMyNDwvV2lkdGg+DQogICAg</t>
  </si>
  <si>
    <t>ICAgICAgPFRvcD42MTg8L1RvcD4NCiAgICAgICAgICA8TGVmdD40Nzg8L0xlZnQ+DQogICAgICAgICAgPEF1dG9TaGFwZVR5cGU+bXNvU2hhcGVSZWN0YW5nbGU8L0F1dG9TaGFwZVR5cGU+DQogICAgICAgICAgPFJlc2l6ZU1vZGU+Tm9SZXNpemU8L1Jlc2l6ZU1vZGU+DQogICAgICAgICAgPEV4cG9ydE1vZGU+UGxhaW5fVGV4dDwvRXhwb3J0TW9kZT4NCiAgICAgICAgICA8Wk9yZGVyUG9zaXRpb24+MzwvWk9yZGVyUG9zaXRpb24+DQogICAgICAgICAgPElzTm9UaGlua0NlbGxTaGFwZT5mYWxzZTwvSXNOb1RoaW5rQ2VsbFNoYXBlPg0KICAgICAgICAgIDxoYWRUaGlua0NlbGxUYWc+ZmFsc2U8L2hhZFRoaW5rQ2VsbFRhZz4NCiAgICAgICAgICA8SWZUYWJsZVJlbW92ZUVtcHR5Um93cz50cnVlPC9JZlRhYmxlUmVtb3ZlRW1wdHlSb3dzPg0KICAgICAgICA8L1NNX1NoYXBlPg0KICAgICAgPC9TaGFwZXM+DQogICAgICA8TmFtZT5UaXRsZVNsaWRlPC9OYW1lPg0KICAgIDwvU01fU2xpZGU+DQogICAgPFNNX1NsaWRlPg0KICAgICAgPGVuYWJsZWQ+dHJ1ZTwvZW5hYmxlZD4NCiAgICAgIDxOYW1lSW5QUFRTbGlkZT5Hcm9zc1NhbGVzSGlzdG9ncmFtIFNsaWRlPC9OYW1lSW5QUFRTbGlkZT4NCiAgICAgIDxDb25kaXRpb25BZGRyZXNzIC8+DQogICAgICA8SW1wb3J0SGFuZGxpbmc+VXBkYXRlPC9JbXBvcnRIYW5kbGluZz4NCiAgICAgIDxTaGFwZXM+DQogICAgICAgIDxTTV9TaGFwZT4NCiAgICAgICAgICA8TmFtZT5Mb2dvPC9OYW1lPg0KICAgICAg</t>
  </si>
  <si>
    <t>ICAgIDxOYW1lSW5QUFRTaGFwZT5Mb2dvPC9OYW1lSW5QUFRTaGFwZT4NCiAgICAgICAgICA8SWRJblBQVFNoYXBlPjE4PC9JZEluUFBUU2hhcGU+DQogICAgICAgICAgPFNvdXJjZUFkZHJlc3M+R2VuZXJhbFtMb2dvXTwvU291cmNlQWRkcmVzcz4NCiAgICAgICAgICA8Q29uZGl0aW9uQWRkcmVzcyAvPg0KICAgICAgICAgIDxIZWlnaHQ+OTc8L0hlaWdodD4NCiAgICAgICAgICA8V2lkdGg+MTU2PC9XaWR0aD4NCiAgICAgICAgICA8VG9wPjI5PC9Ub3A+DQogICAgICAgICAgPExlZnQ+MTA2MDwvTGVmdD4NCiAgICAgICAgICA8QXV0b1NoYXBlVHlwZT5tc29TaGFwZVJlY3RhbmdsZTwvQXV0b1NoYXBlVHlwZT4NCiAgICAgICAgICA8UmVzaXplTW9kZT5SZXNpemVIZWlnaHQ8L1Jlc2l6ZU1vZGU+DQogICAgICAgICAgPEV4cG9ydE1vZGU+SW5kaXJlY3RfU2hhcGU8L0V4cG9ydE1vZGU+DQogICAgICAgICAgPFpPcmRlclBvc2l0aW9uPjE8L1pPcmRlclBvc2l0aW9uPg0KICAgICAgICAgIDxJc05vVGhpbmtDZWxsU2hhcGU+ZmFsc2U8L0lzTm9UaGlua0NlbGxTaGFwZT4NCiAgICAgICAgICA8aGFkVGhpbmtDZWxsVGFnPmZhbHNlPC9oYWRUaGlua0NlbGxUYWc+DQogICAgICAgICAgPElmVGFibGVSZW1vdmVFbXB0eVJvd3M+dHJ1ZTwvSWZUYWJsZVJlbW92ZUVtcHR5Um93cz4NCiAgICAgICAgPC9TTV9TaGFwZT4NCiAgICAgICAgPFNNX1NoYXBlPg0KICAgICAgICAgIDxOYW1lPlRpdGxlPC9OYW1lPg0KICAgICAgICAgIDxOYW1lSW5QUFRTaGFwZT5U</t>
  </si>
  <si>
    <t>aXRsZTwvTmFtZUluUFBUU2hhcGU+DQogICAgICAgICAgPElkSW5QUFRTaGFwZT4xNzwvSWRJblBQVFNoYXBlPg0KICAgICAgICAgIDxTb3VyY2VBZGRyZXNzPkdyb3NzU2FsZXNIaXN0b2dyYW1TbGlkZURhdGFbVGl0bGVdPC9Tb3VyY2VBZGRyZXNzPg0KICAgICAgICAgIDxDb25kaXRpb25BZGRyZXNzIC8+DQogICAgICAgICAgPEhlaWdodD45NzwvSGVpZ2h0Pg0KICAgICAgICAgIDxXaWR0aD44NjU8L1dpZHRoPg0KICAgICAgICAgIDxUb3A+Mjk8L1RvcD4NCiAgICAgICAgICA8TGVmdD4xNzg8L0xlZnQ+DQogICAgICAgICAgPEF1dG9TaGFwZVR5cGU+bXNvU2hhcGVSZWN0YW5nbGU8L0F1dG9TaGFwZVR5cGU+DQogICAgICAgICAgPFJlc2l6ZU1vZGU+Tm9SZXNpemU8L1Jlc2l6ZU1vZGU+DQogICAgICAgICAgPEV4cG9ydE1vZGU+UGxhaW5fVGV4dDwvRXhwb3J0TW9kZT4NCiAgICAgICAgICA8Wk9yZGVyUG9zaXRpb24+MjwvWk9yZGVyUG9zaXRpb24+DQogICAgICAgICAgPElzTm9UaGlua0NlbGxTaGFwZT5mYWxzZTwvSXNOb1RoaW5rQ2VsbFNoYXBlPg0KICAgICAgICAgIDxoYWRUaGlua0NlbGxUYWc+ZmFsc2U8L2hhZFRoaW5rQ2VsbFRhZz4NCiAgICAgICAgICA8SWZUYWJsZVJlbW92ZUVtcHR5Um93cz50cnVlPC9JZlRhYmxlUmVtb3ZlRW1wdHlSb3dzPg0KICAgICAgICA8L1NNX1NoYXBlPg0KICAgICAgICA8U01fU2hhcGU+DQogICAgICAgICAgPE5hbWU+U3VidGl0bGU8L05hbWU+DQogICAgICAgICAgPE5hbWVJblBQVFNoYXBlPlN1YnRp</t>
  </si>
  <si>
    <t>dGxlPC9OYW1lSW5QUFRTaGFwZT4NCiAgICAgICAgICA8SWRJblBQVFNoYXBlPjE5PC9JZEluUFBUU2hhcGU+DQogICAgICAgICAgPFNvdXJjZUFkZHJlc3M+R3Jvc3NTYWxlc0hpc3RvZ3JhbVNsaWRlRGF0YVtTdWJ0aXRsZV08L1NvdXJjZUFkZHJlc3M+DQogICAgICAgICAgPENvbmRpdGlvbkFkZHJlc3MgLz4NCiAgICAgICAgICA8SGVpZ2h0PjcyPC9IZWlnaHQ+DQogICAgICAgICAgPFdpZHRoPjExNTI8L1dpZHRoPg0KICAgICAgICAgIDxUb3A+MTgwPC9Ub3A+DQogICAgICAgICAgPExlZnQ+NjQ8L0xlZnQ+DQogICAgICAgICAgPEF1dG9TaGFwZVR5cGU+bXNvU2hhcGVSZWN0YW5nbGU8L0F1dG9TaGFwZVR5cGU+DQogICAgICAgICAgPFJlc2l6ZU1vZGU+Tm9SZXNpemU8L1Jlc2l6ZU1vZGU+DQogICAgICAgICAgPEV4cG9ydE1vZGU+UGxhaW5fVGV4dDwvRXhwb3J0TW9kZT4NCiAgICAgICAgICA8Wk9yZGVyUG9zaXRpb24+MzwvWk9yZGVyUG9zaXRpb24+DQogICAgICAgICAgPElzTm9UaGlua0NlbGxTaGFwZT5mYWxzZTwvSXNOb1RoaW5rQ2VsbFNoYXBlPg0KICAgICAgICAgIDxoYWRUaGlua0NlbGxUYWc+ZmFsc2U8L2hhZFRoaW5rQ2VsbFRhZz4NCiAgICAgICAgICA8SWZUYWJsZVJlbW92ZUVtcHR5Um93cz50cnVlPC9JZlRhYmxlUmVtb3ZlRW1wdHlSb3dzPg0KICAgICAgICA8L1NNX1NoYXBlPg0KICAgICAgICA8U01fU2hhcGU+DQogICAgICAgICAgPE5hbWU+Q2hhcnQ8L05hbWU+DQogICAgICAgICAgPE5hbWVJblBQVFNoYXBlPkNoYXJ0</t>
  </si>
  <si>
    <t>PC9OYW1lSW5QUFRTaGFwZT4NCiAgICAgICAgICA8SWRJblBQVFNoYXBlPjY8L0lkSW5QUFRTaGFwZT4NCiAgICAgICAgICA8U291cmNlQWRkcmVzcz5Hcm9zc1NhbGVzSGlzdG9ncmFtU2xpZGVEYXRhW0NoYXJ0XTwvU291cmNlQWRkcmVzcz4NCiAgICAgICAgICA8Q29uZGl0aW9uQWRkcmVzcyAvPg0KICAgICAgICAgIDxIZWlnaHQ+Mzk2PC9IZWlnaHQ+DQogICAgICAgICAgPFdpZHRoPjExNTQ8L1dpZHRoPg0KICAgICAgICAgIDxUb3A+MjUyPC9Ub3A+DQogICAgICAgICAgPExlZnQ+NjI8L0xlZnQ+DQogICAgICAgICAgPEF1dG9TaGFwZVR5cGU+bXNvU2hhcGVSZWN0YW5nbGU8L0F1dG9TaGFwZVR5cGU+DQogICAgICAgICAgPFJlc2l6ZU1vZGU+Tm9SZXNpemU8L1Jlc2l6ZU1vZGU+DQogICAgICAgICAgPEV4cG9ydE1vZGU+SW5kaXJlY3RfU2hhcGU8L0V4cG9ydE1vZGU+DQogICAgICAgICAgPFpPcmRlclBvc2l0aW9uPjQ8L1pPcmRlclBvc2l0aW9uPg0KICAgICAgICAgIDxJc05vVGhpbmtDZWxsU2hhcGU+ZmFsc2U8L0lzTm9UaGlua0NlbGxTaGFwZT4NCiAgICAgICAgICA8aGFkVGhpbmtDZWxsVGFnPmZhbHNlPC9oYWRUaGlua0NlbGxUYWc+DQogICAgICAgICAgPElmVGFibGVSZW1vdmVFbXB0eVJvd3M+dHJ1ZTwvSWZUYWJsZVJlbW92ZUVtcHR5Um93cz4NCiAgICAgICAgPC9TTV9TaGFwZT4NCiAgICAgICAgPFNNX1NoYXBlPg0KICAgICAgICAgIDxOYW1lPkRhdGUgUGxhY2Vob2xkZXIgMzwvTmFtZT4NCiAgICAgICAgICA8TmFtZUluUFBU</t>
  </si>
  <si>
    <t>U2hhcGU+RGF0ZSBQbGFjZWhvbGRlciAzPC9OYW1lSW5QUFRTaGFwZT4NCiAgICAgICAgICA8SWRJblBQVFNoYXBlPjQ8L0lkSW5QUFRTaGFwZT4NCiAgICAgICAgICA8SGVpZ2h0PjM4PC9IZWlnaHQ+DQogICAgICAgICAgPFdpZHRoPjI5OTwvV2lkdGg+DQogICAgICAgICAgPFRvcD42Njc8L1RvcD4NCiAgICAgICAgICA8TGVmdD42NDwvTGVmdD4NCiAgICAgICAgICA8QXV0b1NoYXBlVHlwZT5tc29TaGFwZVJlY3RhbmdsZTwvQXV0b1NoYXBlVHlwZT4NCiAgICAgICAgICA8UmVzaXplTW9kZT5Ob1Jlc2l6ZTwvUmVzaXplTW9kZT4NCiAgICAgICAgICA8RXhwb3J0TW9kZT5QbGFpbl9UZXh0PC9FeHBvcnRNb2RlPg0KICAgICAgICAgIDxaT3JkZXJQb3NpdGlvbj41PC9aT3JkZXJQb3NpdGlvbj4NCiAgICAgICAgICA8SXNOb1RoaW5rQ2VsbFNoYXBlPmZhbHNlPC9Jc05vVGhpbmtDZWxsU2hhcGU+DQogICAgICAgICAgPGhhZFRoaW5rQ2VsbFRhZz5mYWxzZTwvaGFkVGhpbmtDZWxsVGFnPg0KICAgICAgICAgIDxJZlRhYmxlUmVtb3ZlRW1wdHlSb3dzPnRydWU8L0lmVGFibGVSZW1vdmVFbXB0eVJvd3M+DQogICAgICAgIDwvU01fU2hhcGU+DQogICAgICAgIDxTTV9TaGFwZT4NCiAgICAgICAgICA8TmFtZT5Gb290ZXIgUGxhY2Vob2xkZXIgNDwvTmFtZT4NCiAgICAgICAgICA8TmFtZUluUFBUU2hhcGU+Rm9vdGVyIFBsYWNlaG9sZGVyIDQ8L05hbWVJblBQVFNoYXBlPg0KICAgICAgICAgIDxJZEluUFBUU2hhcGU+NTwvSWRJblBQVFNoYXBlPg0KICAg</t>
  </si>
  <si>
    <t>ICAgICAgIDxIZWlnaHQ+Mzg8L0hlaWdodD4NCiAgICAgICAgICA8V2lkdGg+NDA1PC9XaWR0aD4NCiAgICAgICAgICA8VG9wPjY2NzwvVG9wPg0KICAgICAgICAgIDxMZWZ0PjQzNzwvTGVmdD4NCiAgICAgICAgICA8QXV0b1NoYXBlVHlwZT5tc29TaGFwZVJlY3RhbmdsZTwvQXV0b1NoYXBlVHlwZT4NCiAgICAgICAgICA8UmVzaXplTW9kZT5Ob1Jlc2l6ZTwvUmVzaXplTW9kZT4NCiAgICAgICAgICA8RXhwb3J0TW9kZT5QbGFpbl9UZXh0PC9FeHBvcnRNb2RlPg0KICAgICAgICAgIDxaT3JkZXJQb3NpdGlvbj42PC9aT3JkZXJQb3NpdGlvbj4NCiAgICAgICAgICA8SXNOb1RoaW5rQ2VsbFNoYXBlPmZhbHNlPC9Jc05vVGhpbmtDZWxsU2hhcGU+DQogICAgICAgICAgPGhhZFRoaW5rQ2VsbFRhZz5mYWxzZTwvaGFkVGhpbmtDZWxsVGFnPg0KICAgICAgICAgIDxJZlRhYmxlUmVtb3ZlRW1wdHlSb3dzPnRydWU8L0lmVGFibGVSZW1vdmVFbXB0eVJvd3M+DQogICAgICAgIDwvU01fU2hhcGU+DQogICAgICAgIDxTTV9TaGFwZT4NCiAgICAgICAgICA8TmFtZT5TbGlkZSBOdW1iZXIgUGxhY2Vob2xkZXIgNjwvTmFtZT4NCiAgICAgICAgICA8TmFtZUluUFBUU2hhcGU+U2xpZGUgTnVtYmVyIFBsYWNlaG9sZGVyIDY8L05hbWVJblBQVFNoYXBlPg0KICAgICAgICAgIDxJZEluUFBUU2hhcGU+NzwvSWRJblBQVFNoYXBlPg0KICAgICAgICAgIDxIZWlnaHQ+Mzg8L0hlaWdodD4NCiAgICAgICAgICA8V2lkdGg+Mjk5PC9XaWR0aD4NCiAgICAgICAgICA8VG9wPjY2</t>
  </si>
  <si>
    <t>NzwvVG9wPg0KICAgICAgICAgIDxMZWZ0PjkxNzwvTGVmdD4NCiAgICAgICAgICA8QXV0b1NoYXBlVHlwZT5tc29TaGFwZVJlY3RhbmdsZTwvQXV0b1NoYXBlVHlwZT4NCiAgICAgICAgICA8UmVzaXplTW9kZT5Ob1Jlc2l6ZTwvUmVzaXplTW9kZT4NCiAgICAgICAgICA8RXhwb3J0TW9kZT5QbGFpbl9UZXh0PC9FeHBvcnRNb2RlPg0KICAgICAgICAgIDxaT3JkZXJQb3NpdGlvbj43PC9aT3JkZXJQb3NpdGlvbj4NCiAgICAgICAgICA8SXNOb1RoaW5rQ2VsbFNoYXBlPmZhbHNlPC9Jc05vVGhpbmtDZWxsU2hhcGU+DQogICAgICAgICAgPGhhZFRoaW5rQ2VsbFRhZz5mYWxzZTwvaGFkVGhpbmtDZWxsVGFnPg0KICAgICAgICAgIDxJZlRhYmxlUmVtb3ZlRW1wdHlSb3dzPnRydWU8L0lmVGFibGVSZW1vdmVFbXB0eVJvd3M+DQogICAgICAgIDwvU01fU2hhcGU+DQogICAgICA8L1NoYXBlcz4NCiAgICAgIDxOYW1lPkdyb3NzU2FsZXNIaXN0b2dyYW0gU2xpZGU8L05hbWU+DQogICAgPC9TTV9TbGlkZT4NCiAgICA8U01fU2xpZGU+DQogICAgICA8ZW5hYmxlZD50cnVlPC9lbmFibGVkPg0KICAgICAgPE5hbWVJblBQVFNsaWRlPlBlcmZvcm1hbmNlVnNGYWlyc2hhcmUgU2xpZGU8L05hbWVJblBQVFNsaWRlPg0KICAgICAgPENvbmRpdGlvbkFkZHJlc3MgLz4NCiAgICAgIDxJbXBvcnRIYW5kbGluZz5VcGRhdGU8L0ltcG9ydEhhbmRsaW5nPg0KICAgICAgPFNoYXBlcz4NCiAgICAgICAgPFNNX1NoYXBlPg0KICAgICAgICAgIDxOYW1lPkxvZ288L05hbWU+DQog</t>
  </si>
  <si>
    <t>ICAgICAgICAgPE5hbWVJblBQVFNoYXBlPkxvZ288L05hbWVJblBQVFNoYXBlPg0KICAgICAgICAgIDxJZEluUFBUU2hhcGU+MzwvSWRJblBQVFNoYXBlPg0KICAgICAgICAgIDxTb3VyY2VBZGRyZXNzPkdlbmVyYWxbTG9nb108L1NvdXJjZUFkZHJlc3M+DQogICAgICAgICAgPENvbmRpdGlvbkFkZHJlc3MgLz4NCiAgICAgICAgICA8SGVpZ2h0Pjk3PC9IZWlnaHQ+DQogICAgICAgICAgPFdpZHRoPjE1NjwvV2lkdGg+DQogICAgICAgICAgPFRvcD4yOTwvVG9wPg0KICAgICAgICAgIDxMZWZ0PjEwNjA8L0xlZnQ+DQogICAgICAgICAgPEF1dG9TaGFwZVR5cGU+bXNvU2hhcGVSZWN0YW5nbGU8L0F1dG9TaGFwZVR5cGU+DQogICAgICAgICAgPFJlc2l6ZU1vZGU+UmVzaXplSGVpZ2h0PC9SZXNpemVNb2RlPg0KICAgICAgICAgIDxFeHBvcnRNb2RlPkluZGlyZWN0X1NoYXBlPC9FeHBvcnRNb2RlPg0KICAgICAgICAgIDxaT3JkZXJQb3NpdGlvbj4xPC9aT3JkZXJQb3NpdGlvbj4NCiAgICAgICAgICA8SXNOb1RoaW5rQ2VsbFNoYXBlPmZhbHNlPC9Jc05vVGhpbmtDZWxsU2hhcGU+DQogICAgICAgICAgPGhhZFRoaW5rQ2VsbFRhZz5mYWxzZTwvaGFkVGhpbmtDZWxsVGFnPg0KICAgICAgICAgIDxJZlRhYmxlUmVtb3ZlRW1wdHlSb3dzPnRydWU8L0lmVGFibGVSZW1vdmVFbXB0eVJvd3M+DQogICAgICAgIDwvU01fU2hhcGU+DQogICAgICAgIDxTTV9TaGFwZT4NCiAgICAgICAgICA8TmFtZT5UaXRsZTwvTmFtZT4NCiAgICAgICAgICA8TmFtZUluUFBUU2hh</t>
  </si>
  <si>
    <t>cGU+VGl0bGU8L05hbWVJblBQVFNoYXBlPg0KICAgICAgICAgIDxJZEluUFBUU2hhcGU+MjwvSWRJblBQVFNoYXBlPg0KICAgICAgICAgIDxTb3VyY2VBZGRyZXNzPlBlcmZvcm1hbmNlVlNGYWlyU2hhcmVJbmRleFNsaWRlRGF0YVtUaXRsZV08L1NvdXJjZUFkZHJlc3M+DQogICAgICAgICAgPENvbmRpdGlvbkFkZHJlc3MgLz4NCiAgICAgICAgICA8SGVpZ2h0Pjk3PC9IZWlnaHQ+DQogICAgICAgICAgPFdpZHRoPjg2NTwvV2lkdGg+DQogICAgICAgICAgPFRvcD4yOTwvVG9wPg0KICAgICAgICAgIDxMZWZ0PjE3ODwvTGVmdD4NCiAgICAgICAgICA8QXV0b1NoYXBlVHlwZT5tc29TaGFwZVJlY3RhbmdsZTwvQXV0b1NoYXBlVHlwZT4NCiAgICAgICAgICA8UmVzaXplTW9kZT5Ob1Jlc2l6ZTwvUmVzaXplTW9kZT4NCiAgICAgICAgICA8RXhwb3J0TW9kZT5QbGFpbl9UZXh0PC9FeHBvcnRNb2RlPg0KICAgICAgICAgIDxaT3JkZXJQb3NpdGlvbj4yPC9aT3JkZXJQb3NpdGlvbj4NCiAgICAgICAgICA8SXNOb1RoaW5rQ2VsbFNoYXBlPmZhbHNlPC9Jc05vVGhpbmtDZWxsU2hhcGU+DQogICAgICAgICAgPGhhZFRoaW5rQ2VsbFRhZz5mYWxzZTwvaGFkVGhpbmtDZWxsVGFnPg0KICAgICAgICAgIDxJZlRhYmxlUmVtb3ZlRW1wdHlSb3dzPnRydWU8L0lmVGFibGVSZW1vdmVFbXB0eVJvd3M+DQogICAgICAgIDwvU01fU2hhcGU+DQogICAgICAgIDxTTV9TaGFwZT4NCiAgICAgICAgICA8TmFtZT5TdWJ0aXRsZSBSaWdodDwvTmFtZT4NCiAgICAgICAgICA8TmFt</t>
  </si>
  <si>
    <t>ZUluUFBUU2hhcGU+U3VidGl0bGUgUmlnaHQ8L05hbWVJblBQVFNoYXBlPg0KICAgICAgICAgIDxJZEluUFBUU2hhcGU+NTwvSWRJblBQVFNoYXBlPg0KICAgICAgICAgIDxTb3VyY2VBZGRyZXNzPlBlcmZvcm1hbmNlVlNGYWlyU2hhcmVJbmRleFNsaWRlRGF0YVtTdWJ0aXRsZSBSaWdodF08L1NvdXJjZUFkZHJlc3M+DQogICAgICAgICAgPENvbmRpdGlvbkFkZHJlc3MgLz4NCiAgICAgICAgICA8SGVpZ2h0PjcyPC9IZWlnaHQ+DQogICAgICAgICAgPFdpZHRoPjU0MDwvV2lkdGg+DQogICAgICAgICAgPFRvcD4xODA8L1RvcD4NCiAgICAgICAgICA8TGVmdD42NzY8L0xlZnQ+DQogICAgICAgICAgPEF1dG9TaGFwZVR5cGU+bXNvU2hhcGVSZWN0YW5nbGU8L0F1dG9TaGFwZVR5cGU+DQogICAgICAgICAgPFJlc2l6ZU1vZGU+Tm9SZXNpemU8L1Jlc2l6ZU1vZGU+DQogICAgICAgICAgPEV4cG9ydE1vZGU+UGxhaW5fVGV4dDwvRXhwb3J0TW9kZT4NCiAgICAgICAgICA8Wk9yZGVyUG9zaXRpb24+MzwvWk9yZGVyUG9zaXRpb24+DQogICAgICAgICAgPElzTm9UaGlua0NlbGxTaGFwZT5mYWxzZTwvSXNOb1RoaW5rQ2VsbFNoYXBlPg0KICAgICAgICAgIDxoYWRUaGlua0NlbGxUYWc+ZmFsc2U8L2hhZFRoaW5rQ2VsbFRhZz4NCiAgICAgICAgICA8SWZUYWJsZVJlbW92ZUVtcHR5Um93cz50cnVlPC9JZlRhYmxlUmVtb3ZlRW1wdHlSb3dzPg0KICAgICAgICA8L1NNX1NoYXBlPg0KICAgICAgICA8U01fU2hhcGU+DQogICAgICAgICAgPE5hbWU+U3VidGl0bGUg</t>
  </si>
  <si>
    <t>TGVmdDwvTmFtZT4NCiAgICAgICAgICA8TmFtZUluUFBUU2hhcGU+U3VidGl0bGUgTGVmdDwvTmFtZUluUFBUU2hhcGU+DQogICAgICAgICAgPElkSW5QUFRTaGFwZT40PC9JZEluUFBUU2hhcGU+DQogICAgICAgICAgPFNvdXJjZUFkZHJlc3M+UGVyZm9ybWFuY2VWU0ZhaXJTaGFyZUluZGV4U2xpZGVEYXRhW1N1YnRpdGxlIExlZnRdPC9Tb3VyY2VBZGRyZXNzPg0KICAgICAgICAgIDxDb25kaXRpb25BZGRyZXNzIC8+DQogICAgICAgICAgPEhlaWdodD43MjwvSGVpZ2h0Pg0KICAgICAgICAgIDxXaWR0aD41NDA8L1dpZHRoPg0KICAgICAgICAgIDxUb3A+MTgwPC9Ub3A+DQogICAgICAgICAgPExlZnQ+NjQ8L0xlZnQ+DQogICAgICAgICAgPEF1dG9TaGFwZVR5cGU+bXNvU2hhcGVSZWN0YW5nbGU8L0F1dG9TaGFwZVR5cGU+DQogICAgICAgICAgPFJlc2l6ZU1vZGU+Tm9SZXNpemU8L1Jlc2l6ZU1vZGU+DQogICAgICAgICAgPEV4cG9ydE1vZGU+UGxhaW5fVGV4dDwvRXhwb3J0TW9kZT4NCiAgICAgICAgICA8Wk9yZGVyUG9zaXRpb24+NDwvWk9yZGVyUG9zaXRpb24+DQogICAgICAgICAgPElzTm9UaGlua0NlbGxTaGFwZT5mYWxzZTwvSXNOb1RoaW5rQ2VsbFNoYXBlPg0KICAgICAgICAgIDxoYWRUaGlua0NlbGxUYWc+ZmFsc2U8L2hhZFRoaW5rQ2VsbFRhZz4NCiAgICAgICAgICA8SWZUYWJsZVJlbW92ZUVtcHR5Um93cz50cnVlPC9JZlRhYmxlUmVtb3ZlRW1wdHlSb3dzPg0KICAgICAgICA8L1NNX1NoYXBlPg0KICAgICAgICA8U01fU2hhcGU+DQog</t>
  </si>
  <si>
    <t>ICAgICAgICAgPE5hbWU+Q2hhcnQgTGVmdDwvTmFtZT4NCiAgICAgICAgICA8TmFtZUluUFBUU2hhcGU+Q2hhcnQgTGVmdDwvTmFtZUluUFBUU2hhcGU+DQogICAgICAgICAgPElkSW5QUFRTaGFwZT42PC9JZEluUFBUU2hhcGU+DQogICAgICAgICAgPFNvdXJjZUFkZHJlc3M+UGVyZm9ybWFuY2VWU0ZhaXJTaGFyZUluZGV4U2xpZGVEYXRhW0NoYXJ0IExlZnRdPC9Tb3VyY2VBZGRyZXNzPg0KICAgICAgICAgIDxDb25kaXRpb25BZGRyZXNzIC8+DQogICAgICAgICAgPEhlaWdodD4zOTY8L0hlaWdodD4NCiAgICAgICAgICA8V2lkdGg+NTQyPC9XaWR0aD4NCiAgICAgICAgICA8VG9wPjI1MjwvVG9wPg0KICAgICAgICAgIDxMZWZ0PjYyPC9MZWZ0Pg0KICAgICAgICAgIDxBdXRvU2hhcGVUeXBlPm1zb1NoYXBlUmVjdGFuZ2xlPC9BdXRvU2hhcGVUeXBlPg0KICAgICAgICAgIDxSZXNpemVNb2RlPk5vUmVzaXplPC9SZXNpemVNb2RlPg0KICAgICAgICAgIDxFeHBvcnRNb2RlPkluZGlyZWN0X1NoYXBlPC9FeHBvcnRNb2RlPg0KICAgICAgICAgIDxaT3JkZXJQb3NpdGlvbj41PC9aT3JkZXJQb3NpdGlvbj4NCiAgICAgICAgICA8SXNOb1RoaW5rQ2VsbFNoYXBlPmZhbHNlPC9Jc05vVGhpbmtDZWxsU2hhcGU+DQogICAgICAgICAgPGhhZFRoaW5rQ2VsbFRhZz5mYWxzZTwvaGFkVGhpbmtDZWxsVGFnPg0KICAgICAgICAgIDxJZlRhYmxlUmVtb3ZlRW1wdHlSb3dzPnRydWU8L0lmVGFibGVSZW1vdmVFbXB0eVJvd3M+DQogICAgICAgIDwvU01fU2hhcGU+DQog</t>
  </si>
  <si>
    <t>ICAgICAgIDxTTV9TaGFwZT4NCiAgICAgICAgICA8TmFtZT5DaGFydCBSaWdodDwvTmFtZT4NCiAgICAgICAgICA8TmFtZUluUFBUU2hhcGU+Q2hhcnQgUmlnaHQ8L05hbWVJblBQVFNoYXBlPg0KICAgICAgICAgIDxJZEluUFBUU2hhcGU+NzwvSWRJblBQVFNoYXBlPg0KICAgICAgICAgIDxTb3VyY2VBZGRyZXNzPlBlcmZvcm1hbmNlVlNGYWlyU2hhcmVJbmRleFNsaWRlRGF0YVtDaGFydCBSaWdodF08L1NvdXJjZUFkZHJlc3M+DQogICAgICAgICAgPENvbmRpdGlvbkFkZHJlc3MgLz4NCiAgICAgICAgICA8SGVpZ2h0PjM5NjwvSGVpZ2h0Pg0KICAgICAgICAgIDxXaWR0aD41NDI8L1dpZHRoPg0KICAgICAgICAgIDxUb3A+MjUyPC9Ub3A+DQogICAgICAgICAgPExlZnQ+Njc2PC9MZWZ0Pg0KICAgICAgICAgIDxBdXRvU2hhcGVUeXBlPm1zb1NoYXBlUmVjdGFuZ2xlPC9BdXRvU2hhcGVUeXBlPg0KICAgICAgICAgIDxSZXNpemVNb2RlPk5vUmVzaXplPC9SZXNpemVNb2RlPg0KICAgICAgICAgIDxFeHBvcnRNb2RlPkluZGlyZWN0X1NoYXBlPC9FeHBvcnRNb2RlPg0KICAgICAgICAgIDxaT3JkZXJQb3NpdGlvbj42PC9aT3JkZXJQb3NpdGlvbj4NCiAgICAgICAgICA8SXNOb1RoaW5rQ2VsbFNoYXBlPmZhbHNlPC9Jc05vVGhpbmtDZWxsU2hhcGU+DQogICAgICAgICAgPGhhZFRoaW5rQ2VsbFRhZz5mYWxzZTwvaGFkVGhpbmtDZWxsVGFnPg0KICAgICAgICAgIDxJZlRhYmxlUmVtb3ZlRW1wdHlSb3dzPnRydWU8L0lmVGFibGVSZW1vdmVFbXB0eVJvd3M+</t>
  </si>
  <si>
    <t>DQogICAgICAgIDwvU01fU2hhcGU+DQogICAgICAgIDxTTV9TaGFwZT4NCiAgICAgICAgICA8TmFtZT5EYXRlIFBsYWNlaG9sZGVyIDk8L05hbWU+DQogICAgICAgICAgPE5hbWVJblBQVFNoYXBlPkRhdGUgUGxhY2Vob2xkZXIgOTwvTmFtZUluUFBUU2hhcGU+DQogICAgICAgICAgPElkSW5QUFRTaGFwZT4xMDwvSWRJblBQVFNoYXBlPg0KICAgICAgICAgIDxIZWlnaHQ+Mzg8L0hlaWdodD4NCiAgICAgICAgICA8V2lkdGg+Mjk5PC9XaWR0aD4NCiAgICAgICAgICA8VG9wPjY2NzwvVG9wPg0KICAgICAgICAgIDxMZWZ0PjY0PC9MZWZ0Pg0KICAgICAgICAgIDxBdXRvU2hhcGVUeXBlPm1zb1NoYXBlUmVjdGFuZ2xlPC9BdXRvU2hhcGVUeXBlPg0KICAgICAgICAgIDxSZXNpemVNb2RlPk5vUmVzaXplPC9SZXNpemVNb2RlPg0KICAgICAgICAgIDxFeHBvcnRNb2RlPlBsYWluX1RleHQ8L0V4cG9ydE1vZGU+DQogICAgICAgICAgPFpPcmRlclBvc2l0aW9uPjc8L1pPcmRlclBvc2l0aW9uPg0KICAgICAgICAgIDxJc05vVGhpbmtDZWxsU2hhcGU+ZmFsc2U8L0lzTm9UaGlua0NlbGxTaGFwZT4NCiAgICAgICAgICA8aGFkVGhpbmtDZWxsVGFnPmZhbHNlPC9oYWRUaGlua0NlbGxUYWc+DQogICAgICAgICAgPElmVGFibGVSZW1vdmVFbXB0eVJvd3M+dHJ1ZTwvSWZUYWJsZVJlbW92ZUVtcHR5Um93cz4NCiAgICAgICAgPC9TTV9TaGFwZT4NCiAgICAgICAgPFNNX1NoYXBlPg0KICAgICAgICAgIDxOYW1lPkZvb3RlciBQbGFjZWhvbGRlciAxMDwvTmFtZT4NCiAg</t>
  </si>
  <si>
    <t>ICAgICAgICA8TmFtZUluUFBUU2hhcGU+Rm9vdGVyIFBsYWNlaG9sZGVyIDEwPC9OYW1lSW5QUFRTaGFwZT4NCiAgICAgICAgICA8SWRJblBQVFNoYXBlPjExPC9JZEluUFBUU2hhcGU+DQogICAgICAgICAgPEhlaWdodD4zODwvSGVpZ2h0Pg0KICAgICAgICAgIDxXaWR0aD40MDU8L1dpZHRoPg0KICAgICAgICAgIDxUb3A+NjY3PC9Ub3A+DQogICAgICAgICAgPExlZnQ+NDM3PC9MZWZ0Pg0KICAgICAgICAgIDxBdXRvU2hhcGVUeXBlPm1zb1NoYXBlUmVjdGFuZ2xlPC9BdXRvU2hhcGVUeXBlPg0KICAgICAgICAgIDxSZXNpemVNb2RlPk5vUmVzaXplPC9SZXNpemVNb2RlPg0KICAgICAgICAgIDxFeHBvcnRNb2RlPlBsYWluX1RleHQ8L0V4cG9ydE1vZGU+DQogICAgICAgICAgPFpPcmRlclBvc2l0aW9uPjg8L1pPcmRlclBvc2l0aW9uPg0KICAgICAgICAgIDxJc05vVGhpbmtDZWxsU2hhcGU+ZmFsc2U8L0lzTm9UaGlua0NlbGxTaGFwZT4NCiAgICAgICAgICA8aGFkVGhpbmtDZWxsVGFnPmZhbHNlPC9oYWRUaGlua0NlbGxUYWc+DQogICAgICAgICAgPElmVGFibGVSZW1vdmVFbXB0eVJvd3M+dHJ1ZTwvSWZUYWJsZVJlbW92ZUVtcHR5Um93cz4NCiAgICAgICAgPC9TTV9TaGFwZT4NCiAgICAgICAgPFNNX1NoYXBlPg0KICAgICAgICAgIDxOYW1lPlNsaWRlIE51bWJlciBQbGFjZWhvbGRlciAxMTwvTmFtZT4NCiAgICAgICAgICA8TmFtZUluUFBUU2hhcGU+U2xpZGUgTnVtYmVyIFBsYWNlaG9sZGVyIDExPC9OYW1lSW5QUFRTaGFwZT4NCiAgICAgICAg</t>
  </si>
  <si>
    <t>ICA8SWRJblBQVFNoYXBlPjEyPC9JZEluUFBUU2hhcGU+DQogICAgICAgICAgPEhlaWdodD4zODwvSGVpZ2h0Pg0KICAgICAgICAgIDxXaWR0aD4yOTk8L1dpZHRoPg0KICAgICAgICAgIDxUb3A+NjY3PC9Ub3A+DQogICAgICAgICAgPExlZnQ+OTE3PC9MZWZ0Pg0KICAgICAgICAgIDxBdXRvU2hhcGVUeXBlPm1zb1NoYXBlUmVjdGFuZ2xlPC9BdXRvU2hhcGVUeXBlPg0KICAgICAgICAgIDxSZXNpemVNb2RlPk5vUmVzaXplPC9SZXNpemVNb2RlPg0KICAgICAgICAgIDxFeHBvcnRNb2RlPlBsYWluX1RleHQ8L0V4cG9ydE1vZGU+DQogICAgICAgICAgPFpPcmRlclBvc2l0aW9uPjk8L1pPcmRlclBvc2l0aW9uPg0KICAgICAgICAgIDxJc05vVGhpbmtDZWxsU2hhcGU+ZmFsc2U8L0lzTm9UaGlua0NlbGxTaGFwZT4NCiAgICAgICAgICA8aGFkVGhpbmtDZWxsVGFnPmZhbHNlPC9oYWRUaGlua0NlbGxUYWc+DQogICAgICAgICAgPElmVGFibGVSZW1vdmVFbXB0eVJvd3M+dHJ1ZTwvSWZUYWJsZVJlbW92ZUVtcHR5Um93cz4NCiAgICAgICAgPC9TTV9TaGFwZT4NCiAgICAgIDwvU2hhcGVzPg0KICAgICAgPE5hbWU+UGVyZm9ybWFuY2VWc0ZhaXJzaGFyZSBTbGlkZTwvTmFtZT4NCiAgICA8L1NNX1NsaWRlPg0KICAgIDxTTV9TbGlkZT4NCiAgICAgIDxlbmFibGVkPnRydWU8L2VuYWJsZWQ+DQogICAgICA8TmFtZUluUFBUU2xpZGU+TWFyZ2luVnNGYWlyc2hhcmUgU2xpZGU8L05hbWVJblBQVFNsaWRlPg0KICAgICAgPENvbmRpdGlvbkFkZHJlc3M+TWFyZ2lu</t>
  </si>
  <si>
    <t>VlNGYWlyU2hhcmVJbmRleENvbXBhbnlEYXRhW1Nob3cgU2xpZGVdPC9Db25kaXRpb25BZGRyZXNzPg0KICAgICAgPEltcG9ydEhhbmRsaW5nPlVwZGF0ZTwvSW1wb3J0SGFuZGxpbmc+DQogICAgICA8U2hhcGVzPg0KICAgICAgICA8U01fU2hhcGU+DQogICAgICAgICAgPE5hbWU+TG9nbzwvTmFtZT4NCiAgICAgICAgICA8TmFtZUluUFBUU2hhcGU+TG9nbzwvTmFtZUluUFBUU2hhcGU+DQogICAgICAgICAgPElkSW5QUFRTaGFwZT4zPC9JZEluUFBUU2hhcGU+DQogICAgICAgICAgPFNvdXJjZUFkZHJlc3M+R2VuZXJhbFtMb2dvXTwvU291cmNlQWRkcmVzcz4NCiAgICAgICAgICA8Q29uZGl0aW9uQWRkcmVzcyAvPg0KICAgICAgICAgIDxIZWlnaHQ+OTc8L0hlaWdodD4NCiAgICAgICAgICA8V2lkdGg+MTU2PC9XaWR0aD4NCiAgICAgICAgICA8VG9wPjI5PC9Ub3A+DQogICAgICAgICAgPExlZnQ+MTA2MDwvTGVmdD4NCiAgICAgICAgICA8QXV0b1NoYXBlVHlwZT5tc29TaGFwZVJlY3RhbmdsZTwvQXV0b1NoYXBlVHlwZT4NCiAgICAgICAgICA8UmVzaXplTW9kZT5SZXNpemVIZWlnaHQ8L1Jlc2l6ZU1vZGU+DQogICAgICAgICAgPEV4cG9ydE1vZGU+SW5kaXJlY3RfU2hhcGU8L0V4cG9ydE1vZGU+DQogICAgICAgICAgPFpPcmRlclBvc2l0aW9uPjE8L1pPcmRlclBvc2l0aW9uPg0KICAgICAgICAgIDxJc05vVGhpbmtDZWxsU2hhcGU+ZmFsc2U8L0lzTm9UaGlua0NlbGxTaGFwZT4NCiAgICAgICAgICA8aGFkVGhpbmtDZWxsVGFnPmZhbHNlPC9oYWRU</t>
  </si>
  <si>
    <t>aGlua0NlbGxUYWc+DQogICAgICAgICAgPElmVGFibGVSZW1vdmVFbXB0eVJvd3M+dHJ1ZTwvSWZUYWJsZVJlbW92ZUVtcHR5Um93cz4NCiAgICAgICAgPC9TTV9TaGFwZT4NCiAgICAgICAgPFNNX1NoYXBlPg0KICAgICAgICAgIDxOYW1lPlRpdGxlPC9OYW1lPg0KICAgICAgICAgIDxOYW1lSW5QUFRTaGFwZT5UaXRsZTwvTmFtZUluUFBUU2hhcGU+DQogICAgICAgICAgPElkSW5QUFRTaGFwZT4yPC9JZEluUFBUU2hhcGU+DQogICAgICAgICAgPFNvdXJjZUFkZHJlc3M+TWFyZ2luVlNGYWlyU2hhcmVJbmRleFNsaWRlRGF0YVtUaXRsZV08L1NvdXJjZUFkZHJlc3M+DQogICAgICAgICAgPENvbmRpdGlvbkFkZHJlc3MgLz4NCiAgICAgICAgICA8SGVpZ2h0Pjk3PC9IZWlnaHQ+DQogICAgICAgICAgPFdpZHRoPjg2NTwvV2lkdGg+DQogICAgICAgICAgPFRvcD4yOTwvVG9wPg0KICAgICAgICAgIDxMZWZ0PjE3ODwvTGVmdD4NCiAgICAgICAgICA8QXV0b1NoYXBlVHlwZT5tc29TaGFwZVJlY3RhbmdsZTwvQXV0b1NoYXBlVHlwZT4NCiAgICAgICAgICA8UmVzaXplTW9kZT5Ob1Jlc2l6ZTwvUmVzaXplTW9kZT4NCiAgICAgICAgICA8RXhwb3J0TW9kZT5QbGFpbl9UZXh0PC9FeHBvcnRNb2RlPg0KICAgICAgICAgIDxaT3JkZXJQb3NpdGlvbj4yPC9aT3JkZXJQb3NpdGlvbj4NCiAgICAgICAgICA8SXNOb1RoaW5rQ2VsbFNoYXBlPmZhbHNlPC9Jc05vVGhpbmtDZWxsU2hhcGU+DQogICAgICAgICAgPGhhZFRoaW5rQ2VsbFRhZz5mYWxzZTwvaGFkVGhpbmtD</t>
  </si>
  <si>
    <t>ZWxsVGFnPg0KICAgICAgICAgIDxJZlRhYmxlUmVtb3ZlRW1wdHlSb3dzPnRydWU8L0lmVGFibGVSZW1vdmVFbXB0eVJvd3M+DQogICAgICAgIDwvU01fU2hhcGU+DQogICAgICAgIDxTTV9TaGFwZT4NCiAgICAgICAgICA8TmFtZT5TdWJ0aXRsZSBSaWdodDwvTmFtZT4NCiAgICAgICAgICA8TmFtZUluUFBUU2hhcGU+U3VidGl0bGUgUmlnaHQ8L05hbWVJblBQVFNoYXBlPg0KICAgICAgICAgIDxJZEluUFBUU2hhcGU+NTwvSWRJblBQVFNoYXBlPg0KICAgICAgICAgIDxTb3VyY2VBZGRyZXNzPk1hcmdpblZTRmFpclNoYXJlSW5kZXhTbGlkZURhdGFbU3VidGl0bGUgUmlnaHRdPC9Tb3VyY2VBZGRyZXNzPg0KICAgICAgICAgIDxDb25kaXRpb25BZGRyZXNzIC8+DQogICAgICAgICAgPEhlaWdodD43MjwvSGVpZ2h0Pg0KICAgICAgICAgIDxXaWR0aD41NDA8L1dpZHRoPg0KICAgICAgICAgIDxUb3A+MTgwPC9Ub3A+DQogICAgICAgICAgPExlZnQ+Njc2PC9MZWZ0Pg0KICAgICAgICAgIDxBdXRvU2hhcGVUeXBlPm1zb1NoYXBlUmVjdGFuZ2xlPC9BdXRvU2hhcGVUeXBlPg0KICAgICAgICAgIDxSZXNpemVNb2RlPk5vUmVzaXplPC9SZXNpemVNb2RlPg0KICAgICAgICAgIDxFeHBvcnRNb2RlPlBsYWluX1RleHQ8L0V4cG9ydE1vZGU+DQogICAgICAgICAgPFpPcmRlclBvc2l0aW9uPjM8L1pPcmRlclBvc2l0aW9uPg0KICAgICAgICAgIDxJc05vVGhpbmtDZWxsU2hhcGU+ZmFsc2U8L0lzTm9UaGlua0NlbGxTaGFwZT4NCiAgICAgICAgICA8aGFkVGhpbmtD</t>
  </si>
  <si>
    <t>ZWxsVGFnPmZhbHNlPC9oYWRUaGlua0NlbGxUYWc+DQogICAgICAgICAgPElmVGFibGVSZW1vdmVFbXB0eVJvd3M+dHJ1ZTwvSWZUYWJsZVJlbW92ZUVtcHR5Um93cz4NCiAgICAgICAgPC9TTV9TaGFwZT4NCiAgICAgICAgPFNNX1NoYXBlPg0KICAgICAgICAgIDxOYW1lPkNoYXJ0IFJpZ2h0PC9OYW1lPg0KICAgICAgICAgIDxOYW1lSW5QUFRTaGFwZT5DaGFydCBSaWdodDwvTmFtZUluUFBUU2hhcGU+DQogICAgICAgICAgPElkSW5QUFRTaGFwZT43PC9JZEluUFBUU2hhcGU+DQogICAgICAgICAgPFNvdXJjZUFkZHJlc3M+TWFyZ2luVlNGYWlyU2hhcmVJbmRleFNsaWRlRGF0YVtDb250ZW50IFJpZ2h0XTwvU291cmNlQWRkcmVzcz4NCiAgICAgICAgICA8Q29uZGl0aW9uQWRkcmVzcyAvPg0KICAgICAgICAgIDxIZWlnaHQ+Mzk2PC9IZWlnaHQ+DQogICAgICAgICAgPFdpZHRoPjU0MjwvV2lkdGg+DQogICAgICAgICAgPFRvcD4yNTI8L1RvcD4NCiAgICAgICAgICA8TGVmdD42NzY8L0xlZnQ+DQogICAgICAgICAgPEF1dG9TaGFwZVR5cGU+bXNvU2hhcGVSZWN0YW5nbGU8L0F1dG9TaGFwZVR5cGU+DQogICAgICAgICAgPFJlc2l6ZU1vZGU+Tm9SZXNpemU8L1Jlc2l6ZU1vZGU+DQogICAgICAgICAgPEV4cG9ydE1vZGU+SW5kaXJlY3RfU2hhcGU8L0V4cG9ydE1vZGU+DQogICAgICAgICAgPFpPcmRlclBvc2l0aW9uPjQ8L1pPcmRlclBvc2l0aW9uPg0KICAgICAgICAgIDxJc05vVGhpbmtDZWxsU2hhcGU+ZmFsc2U8L0lzTm9UaGlua0NlbGxTaGFwZT4N</t>
  </si>
  <si>
    <t>CiAgICAgICAgICA8aGFkVGhpbmtDZWxsVGFnPmZhbHNlPC9oYWRUaGlua0NlbGxUYWc+DQogICAgICAgICAgPElmVGFibGVSZW1vdmVFbXB0eVJvd3M+dHJ1ZTwvSWZUYWJsZVJlbW92ZUVtcHR5Um93cz4NCiAgICAgICAgPC9TTV9TaGFwZT4NCiAgICAgICAgPFNNX1NoYXBlPg0KICAgICAgICAgIDxOYW1lPlRhYmxlIExlZnQ8L05hbWU+DQogICAgICAgICAgPE5hbWVJblBQVFNoYXBlPlRhYmxlIExlZnQ8L05hbWVJblBQVFNoYXBlPg0KICAgICAgICAgIDxJZEluUFBUU2hhcGU+OTwvSWRJblBQVFNoYXBlPg0KICAgICAgICAgIDxTb3VyY2VBZGRyZXNzPk1hcmdpblZTRmFpclNoYXJlSW5kZXhDb21wZXRpdG9yRGF0YTwvU291cmNlQWRkcmVzcz4NCiAgICAgICAgICA8Q29uZGl0aW9uQWRkcmVzcyAvPg0KICAgICAgICAgIDxIZWlnaHQ+MTA4PC9IZWlnaHQ+DQogICAgICAgICAgPFdpZHRoPjU0MDwvV2lkdGg+DQogICAgICAgICAgPFRvcD4yNTI8L1RvcD4NCiAgICAgICAgICA8TGVmdD42NDwvTGVmdD4NCiAgICAgICAgICA8QXV0b1NoYXBlVHlwZT5tc29TaGFwZU1peGVkPC9BdXRvU2hhcGVUeXBlPg0KICAgICAgICAgIDxSZXNpemVNb2RlPk5vUmVzaXplPC9SZXNpemVNb2RlPg0KICAgICAgICAgIDxFeHBvcnRNb2RlPlRhYmxlPC9FeHBvcnRNb2RlPg0KICAgICAgICAgIDxaT3JkZXJQb3NpdGlvbj41PC9aT3JkZXJQb3NpdGlvbj4NCiAgICAgICAgICA8SXNOb1RoaW5rQ2VsbFNoYXBlPmZhbHNlPC9Jc05vVGhpbmtDZWxsU2hhcGU+DQogICAg</t>
  </si>
  <si>
    <t>ICAgICAgPGhhZFRoaW5rQ2VsbFRhZz5mYWxzZTwvaGFkVGhpbmtDZWxsVGFnPg0KICAgICAgICAgIDxJZlRhYmxlUmVtb3ZlRW1wdHlSb3dzPnRydWU8L0lmVGFibGVSZW1vdmVFbXB0eVJvd3M+DQogICAgICAgIDwvU01fU2hhcGU+DQogICAgICAgIDxTTV9TaGFwZT4NCiAgICAgICAgICA8TmFtZT5TdWJ0aXRsZSBMZWZ0PC9OYW1lPg0KICAgICAgICAgIDxOYW1lSW5QUFRTaGFwZT5TdWJ0aXRsZSBMZWZ0PC9OYW1lSW5QUFRTaGFwZT4NCiAgICAgICAgICA8SWRJblBQVFNoYXBlPjQ8L0lkSW5QUFRTaGFwZT4NCiAgICAgICAgICA8U291cmNlQWRkcmVzcz5NYXJnaW5WU0ZhaXJTaGFyZUluZGV4U2xpZGVEYXRhW1N1YnRpdGxlIExlZnRdPC9Tb3VyY2VBZGRyZXNzPg0KICAgICAgICAgIDxDb25kaXRpb25BZGRyZXNzIC8+DQogICAgICAgICAgPEhlaWdodD43MjwvSGVpZ2h0Pg0KICAgICAgICAgIDxXaWR0aD41NDA8L1dpZHRoPg0KICAgICAgICAgIDxUb3A+MTgwPC9Ub3A+DQogICAgICAgICAgPExlZnQ+NjQ8L0xlZnQ+DQogICAgICAgICAgPEF1dG9TaGFwZVR5cGU+bXNvU2hhcGVSZWN0YW5nbGU8L0F1dG9TaGFwZVR5cGU+DQogICAgICAgICAgPFJlc2l6ZU1vZGU+Tm9SZXNpemU8L1Jlc2l6ZU1vZGU+DQogICAgICAgICAgPEV4cG9ydE1vZGU+UGxhaW5fVGV4dDwvRXhwb3J0TW9kZT4NCiAgICAgICAgICA8Wk9yZGVyUG9zaXRpb24+NjwvWk9yZGVyUG9zaXRpb24+DQogICAgICAgICAgPElzTm9UaGlua0NlbGxTaGFwZT5mYWxzZTwvSXNOb1Ro</t>
  </si>
  <si>
    <t>aW5rQ2VsbFNoYXBlPg0KICAgICAgICAgIDxoYWRUaGlua0NlbGxUYWc+ZmFsc2U8L2hhZFRoaW5rQ2VsbFRhZz4NCiAgICAgICAgICA8SWZUYWJsZVJlbW92ZUVtcHR5Um93cz50cnVlPC9JZlRhYmxlUmVtb3ZlRW1wdHlSb3dzPg0KICAgICAgICA8L1NNX1NoYXBlPg0KICAgICAgICA8U01fU2hhcGU+DQogICAgICAgICAgPE5hbWU+RGF0ZSBQbGFjZWhvbGRlciA5PC9OYW1lPg0KICAgICAgICAgIDxOYW1lSW5QUFRTaGFwZT5EYXRlIFBsYWNlaG9sZGVyIDk8L05hbWVJblBQVFNoYXBlPg0KICAgICAgICAgIDxJZEluUFBUU2hhcGU+MTA8L0lkSW5QUFRTaGFwZT4NCiAgICAgICAgICA8SGVpZ2h0PjM4PC9IZWlnaHQ+DQogICAgICAgICAgPFdpZHRoPjI5OTwvV2lkdGg+DQogICAgICAgICAgPFRvcD42Njc8L1RvcD4NCiAgICAgICAgICA8TGVmdD42NDwvTGVmdD4NCiAgICAgICAgICA8QXV0b1NoYXBlVHlwZT5tc29TaGFwZVJlY3RhbmdsZTwvQXV0b1NoYXBlVHlwZT4NCiAgICAgICAgICA8UmVzaXplTW9kZT5Ob1Jlc2l6ZTwvUmVzaXplTW9kZT4NCiAgICAgICAgICA8RXhwb3J0TW9kZT5QbGFpbl9UZXh0PC9FeHBvcnRNb2RlPg0KICAgICAgICAgIDxaT3JkZXJQb3NpdGlvbj43PC9aT3JkZXJQb3NpdGlvbj4NCiAgICAgICAgICA8SXNOb1RoaW5rQ2VsbFNoYXBlPmZhbHNlPC9Jc05vVGhpbmtDZWxsU2hhcGU+DQogICAgICAgICAgPGhhZFRoaW5rQ2VsbFRhZz5mYWxzZTwvaGFkVGhpbmtDZWxsVGFnPg0KICAgICAgICAgIDxJZlRhYmxlUmVtb3Zl</t>
  </si>
  <si>
    <t>RW1wdHlSb3dzPnRydWU8L0lmVGFibGVSZW1vdmVFbXB0eVJvd3M+DQogICAgICAgIDwvU01fU2hhcGU+DQogICAgICAgIDxTTV9TaGFwZT4NCiAgICAgICAgICA8TmFtZT5Gb290ZXIgUGxhY2Vob2xkZXIgMTA8L05hbWU+DQogICAgICAgICAgPE5hbWVJblBQVFNoYXBlPkZvb3RlciBQbGFjZWhvbGRlciAxMDwvTmFtZUluUFBUU2hhcGU+DQogICAgICAgICAgPElkSW5QUFRTaGFwZT4xMTwvSWRJblBQVFNoYXBlPg0KICAgICAgICAgIDxIZWlnaHQ+Mzg8L0hlaWdodD4NCiAgICAgICAgICA8V2lkdGg+NDA1PC9XaWR0aD4NCiAgICAgICAgICA8VG9wPjY2NzwvVG9wPg0KICAgICAgICAgIDxMZWZ0PjQzNzwvTGVmdD4NCiAgICAgICAgICA8QXV0b1NoYXBlVHlwZT5tc29TaGFwZVJlY3RhbmdsZTwvQXV0b1NoYXBlVHlwZT4NCiAgICAgICAgICA8UmVzaXplTW9kZT5Ob1Jlc2l6ZTwvUmVzaXplTW9kZT4NCiAgICAgICAgICA8RXhwb3J0TW9kZT5QbGFpbl9UZXh0PC9FeHBvcnRNb2RlPg0KICAgICAgICAgIDxaT3JkZXJQb3NpdGlvbj44PC9aT3JkZXJQb3NpdGlvbj4NCiAgICAgICAgICA8SXNOb1RoaW5rQ2VsbFNoYXBlPmZhbHNlPC9Jc05vVGhpbmtDZWxsU2hhcGU+DQogICAgICAgICAgPGhhZFRoaW5rQ2VsbFRhZz5mYWxzZTwvaGFkVGhpbmtDZWxsVGFnPg0KICAgICAgICAgIDxJZlRhYmxlUmVtb3ZlRW1wdHlSb3dzPnRydWU8L0lmVGFibGVSZW1vdmVFbXB0eVJvd3M+DQogICAgICAgIDwvU01fU2hhcGU+DQogICAgICAgIDxTTV9TaGFwZT4NCiAg</t>
  </si>
  <si>
    <t>ICAgICAgICA8TmFtZT5TbGlkZSBOdW1iZXIgUGxhY2Vob2xkZXIgMTE8L05hbWU+DQogICAgICAgICAgPE5hbWVJblBQVFNoYXBlPlNsaWRlIE51bWJlciBQbGFjZWhvbGRlciAxMTwvTmFtZUluUFBUU2hhcGU+DQogICAgICAgICAgPElkSW5QUFRTaGFwZT4xMjwvSWRJblBQVFNoYXBlPg0KICAgICAgICAgIDxIZWlnaHQ+Mzg8L0hlaWdodD4NCiAgICAgICAgICA8V2lkdGg+Mjk5PC9XaWR0aD4NCiAgICAgICAgICA8VG9wPjY2NzwvVG9wPg0KICAgICAgICAgIDxMZWZ0PjkxNzwvTGVmdD4NCiAgICAgICAgICA8QXV0b1NoYXBlVHlwZT5tc29TaGFwZVJlY3RhbmdsZTwvQXV0b1NoYXBlVHlwZT4NCiAgICAgICAgICA8UmVzaXplTW9kZT5Ob1Jlc2l6ZTwvUmVzaXplTW9kZT4NCiAgICAgICAgICA8RXhwb3J0TW9kZT5QbGFpbl9UZXh0PC9FeHBvcnRNb2RlPg0KICAgICAgICAgIDxaT3JkZXJQb3NpdGlvbj45PC9aT3JkZXJQb3NpdGlvbj4NCiAgICAgICAgICA8SXNOb1RoaW5rQ2VsbFNoYXBlPmZhbHNlPC9Jc05vVGhpbmtDZWxsU2hhcGU+DQogICAgICAgICAgPGhhZFRoaW5rQ2VsbFRhZz5mYWxzZTwvaGFkVGhpbmtDZWxsVGFnPg0KICAgICAgICAgIDxJZlRhYmxlUmVtb3ZlRW1wdHlSb3dzPnRydWU8L0lmVGFibGVSZW1vdmVFbXB0eVJvd3M+DQogICAgICAgIDwvU01fU2hhcGU+DQogICAgICA8L1NoYXBlcz4NCiAgICAgIDxOYW1lPk1hcmdpblZzRmFpcnNoYXJlIFNsaWRlPC9OYW1lPg0KICAgIDwvU01fU2xpZGU+DQogICAgPFNNX1NsaWRlPg0K</t>
  </si>
  <si>
    <t>ICAgICAgPGVuYWJsZWQ+dHJ1ZTwvZW5hYmxlZD4NCiAgICAgIDxOYW1lSW5QUFRTbGlkZT5NZXNzYWdlIFNsaWRlPC9OYW1lSW5QUFRTbGlkZT4NCiAgICAgIDxDb25kaXRpb25BZGRyZXNzIC8+DQogICAgICA8SW1wb3J0SGFuZGxpbmc+VXBkYXRlPC9JbXBvcnRIYW5kbGluZz4NCiAgICAgIDxTaGFwZXM+DQogICAgICAgIDxTTV9TaGFwZT4NCiAgICAgICAgICA8TmFtZT5Mb2dvPC9OYW1lPg0KICAgICAgICAgIDxOYW1lSW5QUFRTaGFwZT5Mb2dvPC9OYW1lSW5QUFRTaGFwZT4NCiAgICAgICAgICA8SWRJblBQVFNoYXBlPjI8L0lkSW5QUFRTaGFwZT4NCiAgICAgICAgICA8U291cmNlQWRkcmVzcz5HZW5lcmFsW0xvZ29dPC9Tb3VyY2VBZGRyZXNzPg0KICAgICAgICAgIDxDb25kaXRpb25BZGRyZXNzIC8+DQogICAgICAgICAgPEhlaWdodD45NzwvSGVpZ2h0Pg0KICAgICAgICAgIDxXaWR0aD4xNTY8L1dpZHRoPg0KICAgICAgICAgIDxUb3A+Mjk8L1RvcD4NCiAgICAgICAgICA8TGVmdD4xMDYwPC9MZWZ0Pg0KICAgICAgICAgIDxBdXRvU2hhcGVUeXBlPm1zb1NoYXBlUmVjdGFuZ2xlPC9BdXRvU2hhcGVUeXBlPg0KICAgICAgICAgIDxSZXNpemVNb2RlPlJlc2l6ZUhlaWdodDwvUmVzaXplTW9kZT4NCiAgICAgICAgICA8RXhwb3J0TW9kZT5JbmRpcmVjdF9TaGFwZTwvRXhwb3J0TW9kZT4NCiAgICAgICAgICA8Wk9yZGVyUG9zaXRpb24+MTwvWk9yZGVyUG9zaXRpb24+DQogICAgICAgICAgPElzTm9UaGlua0NlbGxTaGFwZT5mYWxzZTwvSXNOb1Ro</t>
  </si>
  <si>
    <t>aW5rQ2VsbFNoYXBlPg0KICAgICAgICAgIDxoYWRUaGlua0NlbGxUYWc+ZmFsc2U8L2hhZFRoaW5rQ2VsbFRhZz4NCiAgICAgICAgICA8SWZUYWJsZVJlbW92ZUVtcHR5Um93cz50cnVlPC9JZlRhYmxlUmVtb3ZlRW1wdHlSb3dzPg0KICAgICAgICA8L1NNX1NoYXBlPg0KICAgICAgICA8U01fU2hhcGU+DQogICAgICAgICAgPE5hbWU+VGl0bGU8L05hbWU+DQogICAgICAgICAgPE5hbWVJblBQVFNoYXBlPlRpdGxlPC9OYW1lSW5QUFRTaGFwZT4NCiAgICAgICAgICA8SWRJblBQVFNoYXBlPjM8L0lkSW5QUFRTaGFwZT4NCiAgICAgICAgICA8U291cmNlQWRkcmVzcyAvPg0KICAgICAgICAgIDxDb25kaXRpb25BZGRyZXNzIC8+DQogICAgICAgICAgPEhlaWdodD45NzwvSGVpZ2h0Pg0KICAgICAgICAgIDxXaWR0aD44NjU8L1dpZHRoPg0KICAgICAgICAgIDxUb3A+Mjk8L1RvcD4NCiAgICAgICAgICA8TGVmdD4xNzg8L0xlZnQ+DQogICAgICAgICAgPEF1dG9TaGFwZVR5cGU+bXNvU2hhcGVSZWN0YW5nbGU8L0F1dG9TaGFwZVR5cGU+DQogICAgICAgICAgPFJlc2l6ZU1vZGU+Tm9SZXNpemU8L1Jlc2l6ZU1vZGU+DQogICAgICAgICAgPEV4cG9ydE1vZGU+UGxhaW5fVGV4dDwvRXhwb3J0TW9kZT4NCiAgICAgICAgICA8Wk9yZGVyUG9zaXRpb24+MjwvWk9yZGVyUG9zaXRpb24+DQogICAgICAgICAgPElzTm9UaGlua0NlbGxTaGFwZT5mYWxzZTwvSXNOb1RoaW5rQ2VsbFNoYXBlPg0KICAgICAgICAgIDxoYWRUaGlua0NlbGxUYWc+ZmFsc2U8L2hhZFRoaW5r</t>
  </si>
  <si>
    <t>Q2VsbFRhZz4NCiAgICAgICAgICA8SWZUYWJsZVJlbW92ZUVtcHR5Um93cz50cnVlPC9JZlRhYmxlUmVtb3ZlRW1wdHlSb3dzPg0KICAgICAgICA8L1NNX1NoYXBlPg0KICAgICAgICA8U01fU2hhcGU+DQogICAgICAgICAgPE5hbWU+TWFpbiBUZXh0PC9OYW1lPg0KICAgICAgICAgIDxOYW1lSW5QUFRTaGFwZT5NYWluIFRleHQ8L05hbWVJblBQVFNoYXBlPg0KICAgICAgICAgIDxJZEluUFBUU2hhcGU+NjwvSWRJblBQVFNoYXBlPg0KICAgICAgICAgIDxTb3VyY2VBZGRyZXNzPk1lc3NhZ2VUYWJsZVtUZXh0XTwvU291cmNlQWRkcmVzcz4NCiAgICAgICAgICA8Q29uZGl0aW9uQWRkcmVzcyAvPg0KICAgICAgICAgIDxIZWlnaHQ+Mzk2PC9IZWlnaHQ+DQogICAgICAgICAgPFdpZHRoPjExNTQ8L1dpZHRoPg0KICAgICAgICAgIDxUb3A+MTgwPC9Ub3A+DQogICAgICAgICAgPExlZnQ+NjI8L0xlZnQ+DQogICAgICAgICAgPEF1dG9TaGFwZVR5cGU+bXNvU2hhcGVSZWN0YW5nbGU8L0F1dG9TaGFwZVR5cGU+DQogICAgICAgICAgPFJlc2l6ZU1vZGU+Tm9SZXNpemU8L1Jlc2l6ZU1vZGU+DQogICAgICAgICAgPEV4cG9ydE1vZGU+UGxhaW5fVGV4dDwvRXhwb3J0TW9kZT4NCiAgICAgICAgICA8Wk9yZGVyUG9zaXRpb24+MzwvWk9yZGVyUG9zaXRpb24+DQogICAgICAgICAgPElzTm9UaGlua0NlbGxTaGFwZT5mYWxzZTwvSXNOb1RoaW5rQ2VsbFNoYXBlPg0KICAgICAgICAgIDxoYWRUaGlua0NlbGxUYWc+ZmFsc2U8L2hhZFRoaW5rQ2VsbFRhZz4NCiAgICAg</t>
  </si>
  <si>
    <t>ICAgICA8SWZUYWJsZVJlbW92ZUVtcHR5Um93cz50cnVlPC9JZlRhYmxlUmVtb3ZlRW1wdHlSb3dzPg0KICAgICAgICA8L1NNX1NoYXBlPg0KICAgICAgICA8U01fU2hhcGU+DQogICAgICAgICAgPE5hbWU+RGF0ZSBQbGFjZWhvbGRlciA3PC9OYW1lPg0KICAgICAgICAgIDxOYW1lSW5QUFRTaGFwZT5EYXRlIFBsYWNlaG9sZGVyIDc8L05hbWVJblBQVFNoYXBlPg0KICAgICAgICAgIDxJZEluUFBUU2hhcGU+ODwvSWRJblBQVFNoYXBlPg0KICAgICAgICAgIDxIZWlnaHQ+Mzg8L0hlaWdodD4NCiAgICAgICAgICA8V2lkdGg+Mjk5PC9XaWR0aD4NCiAgICAgICAgICA8VG9wPjY2NzwvVG9wPg0KICAgICAgICAgIDxMZWZ0PjY0PC9MZWZ0Pg0KICAgICAgICAgIDxBdXRvU2hhcGVUeXBlPm1zb1NoYXBlUmVjdGFuZ2xlPC9BdXRvU2hhcGVUeXBlPg0KICAgICAgICAgIDxSZXNpemVNb2RlPk5vUmVzaXplPC9SZXNpemVNb2RlPg0KICAgICAgICAgIDxFeHBvcnRNb2RlPlBsYWluX1RleHQ8L0V4cG9ydE1vZGU+DQogICAgICAgICAgPFpPcmRlclBvc2l0aW9uPjU8L1pPcmRlclBvc2l0aW9uPg0KICAgICAgICAgIDxJc05vVGhpbmtDZWxsU2hhcGU+ZmFsc2U8L0lzTm9UaGlua0NlbGxTaGFwZT4NCiAgICAgICAgICA8aGFkVGhpbmtDZWxsVGFnPmZhbHNlPC9oYWRUaGlua0NlbGxUYWc+DQogICAgICAgICAgPElmVGFibGVSZW1vdmVFbXB0eVJvd3M+dHJ1ZTwvSWZUYWJsZVJlbW92ZUVtcHR5Um93cz4NCiAgICAgICAgPC9TTV9TaGFwZT4NCiAgICAgICAgPFNN</t>
  </si>
  <si>
    <t>X1NoYXBlPg0KICAgICAgICAgIDxOYW1lPkZvb3RlciBQbGFjZWhvbGRlciA4PC9OYW1lPg0KICAgICAgICAgIDxOYW1lSW5QUFRTaGFwZT5Gb290ZXIgUGxhY2Vob2xkZXIgODwvTmFtZUluUFBUU2hhcGU+DQogICAgICAgICAgPElkSW5QUFRTaGFwZT45PC9JZEluUFBUU2hhcGU+DQogICAgICAgICAgPEhlaWdodD4zODwvSGVpZ2h0Pg0KICAgICAgICAgIDxXaWR0aD40MDU8L1dpZHRoPg0KICAgICAgICAgIDxUb3A+NjY3PC9Ub3A+DQogICAgICAgICAgPExlZnQ+NDM3PC9MZWZ0Pg0KICAgICAgICAgIDxBdXRvU2hhcGVUeXBlPm1zb1NoYXBlUmVjdGFuZ2xlPC9BdXRvU2hhcGVUeXBlPg0KICAgICAgICAgIDxSZXNpemVNb2RlPk5vUmVzaXplPC9SZXNpemVNb2RlPg0KICAgICAgICAgIDxFeHBvcnRNb2RlPlBsYWluX1RleHQ8L0V4cG9ydE1vZGU+DQogICAgICAgICAgPFpPcmRlclBvc2l0aW9uPjY8L1pPcmRlclBvc2l0aW9uPg0KICAgICAgICAgIDxJc05vVGhpbmtDZWxsU2hhcGU+ZmFsc2U8L0lzTm9UaGlua0NlbGxTaGFwZT4NCiAgICAgICAgICA8aGFkVGhpbmtDZWxsVGFnPmZhbHNlPC9oYWRUaGlua0NlbGxUYWc+DQogICAgICAgICAgPElmVGFibGVSZW1vdmVFbXB0eVJvd3M+dHJ1ZTwvSWZUYWJsZVJlbW92ZUVtcHR5Um93cz4NCiAgICAgICAgPC9TTV9TaGFwZT4NCiAgICAgICAgPFNNX1NoYXBlPg0KICAgICAgICAgIDxOYW1lPlNsaWRlIE51bWJlciBQbGFjZWhvbGRlciA5PC9OYW1lPg0KICAgICAgICAgIDxOYW1lSW5QUFRTaGFwZT5T</t>
  </si>
  <si>
    <t>bGlkZSBOdW1iZXIgUGxhY2Vob2xkZXIgOTwvTmFtZUluUFBUU2hhcGU+DQogICAgICAgICAgPElkSW5QUFRTaGFwZT4xMDwvSWRJblBQVFNoYXBlPg0KICAgICAgICAgIDxIZWlnaHQ+Mzg8L0hlaWdodD4NCiAgICAgICAgICA8V2lkdGg+Mjk5PC9XaWR0aD4NCiAgICAgICAgICA8VG9wPjY2NzwvVG9wPg0KICAgICAgICAgIDxMZWZ0PjkxNzwvTGVmdD4NCiAgICAgICAgICA8QXV0b1NoYXBlVHlwZT5tc29TaGFwZVJlY3RhbmdsZTwvQXV0b1NoYXBlVHlwZT4NCiAgICAgICAgICA8UmVzaXplTW9kZT5Ob1Jlc2l6ZTwvUmVzaXplTW9kZT4NCiAgICAgICAgICA8RXhwb3J0TW9kZT5QbGFpbl9UZXh0PC9FeHBvcnRNb2RlPg0KICAgICAgICAgIDxaT3JkZXJQb3NpdGlvbj43PC9aT3JkZXJQb3NpdGlvbj4NCiAgICAgICAgICA8SXNOb1RoaW5rQ2VsbFNoYXBlPmZhbHNlPC9Jc05vVGhpbmtDZWxsU2hhcGU+DQogICAgICAgICAgPGhhZFRoaW5rQ2VsbFRhZz5mYWxzZTwvaGFkVGhpbmtDZWxsVGFnPg0KICAgICAgICAgIDxJZlRhYmxlUmVtb3ZlRW1wdHlSb3dzPnRydWU8L0lmVGFibGVSZW1vdmVFbXB0eVJvd3M+DQogICAgICAgIDwvU01fU2hhcGU+DQogICAgICA8L1NoYXBlcz4NCiAgICAgIDxOYW1lPk1lc3NhZ2UgU2xpZGU8L05hbWU+DQogICAgPC9TTV9TbGlkZT4NCiAgICA8U01fU2xpZGU+DQogICAgICA8ZW5hYmxlZD50cnVlPC9lbmFibGVkPg0KICAgICAgPE5hbWVJblBQVFNsaWRlPkVuZGluZyBTbGlkZTwvTmFtZUluUFBUU2xpZGU+DQogICAg</t>
  </si>
  <si>
    <t>ICA8SW1wb3J0SGFuZGxpbmc+VXBkYXRlPC9JbXBvcnRIYW5kbGluZz4NCiAgICAgIDxTaGFwZXMgLz4NCiAgICAgIDxOYW1lPkVuZGluZyBTbGlkZTwvTmFtZT4NCiAgICA8L1NNX1NsaWRlPg0KICA8L1NsaWRlcz4NCiAgPFBpdm90UG9pbnRBZGRyZXNzPlNlbGVjdGVkQ29tcGFueTwvUGl2b3RQb2ludEFkZHJlc3M+DQogIDxWYXJpYW50c0FkZHJlc3M+Q29tcGFueURhdGFbQ29tcGFueSBOYW1lXTwvVmFyaWFudHNBZGRyZXNzPg0KICA8U2xpZGVPcmRlcj5UZW1wbGF0ZXM8L1NsaWRlT3JkZXI+DQogIDxEZWNvbXBvc2VPdXRwdXRGaWxlPnRydWU8L0RlY29tcG9zZU91dHB1dEZpbGU+DQogIDxEZWNvbXBvc2VPdXRwdXRGaWxlUHJlT3JTdWZmaXhBZGRyZXNzPlNlbGVjdGVkQ29tcGFueTwvRGVjb21wb3NlT3V0cHV0RmlsZVByZU9yU3VmZml4QWRkcmVzcz4NCiAgPENvbmRpdGlvbkFkZHJlc3MgLz4NCiAgPFZiYUNvZGVCZWZvcmVWYXJpYW50IC8+DQo8L1NNX1ByZXNlbnRhdGlvbj4=</t>
  </si>
  <si>
    <t>Selected Company Row</t>
  </si>
  <si>
    <t>Dashboard</t>
  </si>
  <si>
    <t>Dashboard (bottom) with Conditional Format Formulas (top)</t>
  </si>
  <si>
    <t>Helping Formulas and Slide Texts</t>
  </si>
  <si>
    <t>Product Share</t>
  </si>
  <si>
    <t>100 - 75 Percentiles</t>
  </si>
  <si>
    <t>50 - 25 Percentiles</t>
  </si>
  <si>
    <t>75 - 50 Percentiles</t>
  </si>
  <si>
    <t>25 - 0 Percentiles</t>
  </si>
  <si>
    <t>3. An image file which contains the original handwritten storyline: "SlideFab FBN Storyline.png"</t>
  </si>
  <si>
    <t>2. Open the SlideFab main window (cf. Ribbon -&gt; Add-Ins -&gt; SlideFab)</t>
  </si>
  <si>
    <t>https://SlideFab.com</t>
  </si>
  <si>
    <t>PD94bWwgdmVyc2lvbj0iMS4wIj8+DQo8U01fUHJlc2VudGF0aW9uIHhtbG5zOnhzZD0iaHR0cDovL3d3dy53My5vcmcvMjAwMS9YTUxTY2hlbWEiIHhtbG5zOnhzaT0iaHR0cDovL3d3dy53My5vcmcvMjAwMS9YTUxTY2hlbWEtaW5zdGFuY2UiPg0KICA8SGVpZ2h0PjcyMDwvSGVpZ2h0Pg0KICA8V2lkdGg+MTI4MDwvV2lkdGg+DQogIDxQYXRoVGVtcGxhdGVGaWxlPi5cU2xpZGVGYWIgRkJOIFRlbXBsYXRlLnBwdHg8L1BhdGhUZW1wbGF0ZUZpbGU+DQogIDxQYXRoVGFyZ2V0RmlsZT4uXEZCTiBEZWNrc1xTbGlkZUZhYiBGQk4gRXhhbXBsZXMucHB0eDwvUGF0aFRhcmdldEZpbGU+DQogIDxTbGlkZXM+DQogICAgPFNNX1NsaWRlPg0KICAgICAgPGVuYWJsZWQ+dHJ1ZTwvZW5hYmxlZD4NCiAgICAgIDxOYW1lSW5QUFRTbGlkZT5UaXRsZVNsaWRlPC9OYW1lSW5QUFRTbGlkZT4NCiAgICAgIDxDb25kaXRpb25BZGRyZXNzIC8+DQogICAgICA8U3ViVmFyaWFudEVuYWJsZWQ+ZmFsc2U8L1N1YlZhcmlhbnRFbmFibGVkPg0KICAgICAgPEltcG9ydEhhbmRsaW5nPklnbm9yZTwvSW1wb3J0SGFuZGxpbmc+DQogICAgICA8U2hhcGVzPg0KICAgICAgICA8U01fU2hhcGU+DQogICAgICAgICAgPE5hbWU+VGl0bGU8L05hbWU+DQogICAgICAgICAgPE5hbWVJblBQVFNoYXBlPlRpdGxlPC9OYW1lSW5QUFRTaGFwZT4NCiAgICAgICAgICA8SWRJblBQVFNoYXBlPjExPC9JZEluUFBUU2hhcGU+DQogICAgICAgICAgPFNvdXJjZUFkZHJlc3M+R2VuZXJhbFtQcmVzZW50</t>
  </si>
  <si>
    <t>YXRpb24gVGl0bGVdPC9Tb3VyY2VBZGRyZXNzPg0KICAgICAgICAgIDxDb25kaXRpb25BZGRyZXNzIC8+DQogICAgICAgICAgPEhlaWdodD4xNTQ8L0hlaWdodD4NCiAgICAgICAgICA8V2lkdGg+MTA4ODwvV2lkdGg+DQogICAgICAgICAgPFRvcD42PC9Ub3A+DQogICAgICAgICAgPExlZnQ+OTY8L0xlZnQ+DQogICAgICAgICAgPEF1dG9TaGFwZVR5cGU+bXNvU2hhcGVSZWN0YW5nbGU8L0F1dG9TaGFwZVR5cGU+DQogICAgICAgICAgPFJlc2l6ZU1vZGU+Tm9SZXNpemU8L1Jlc2l6ZU1vZGU+DQogICAgICAgICAgPEV4cG9ydE1vZGU+UGxhaW5fVGV4dDwvRXhwb3J0TW9kZT4NCiAgICAgICAgICA8U2hhcGVDb25kaXRpb25GYWxzZUFjdGlvbj5JZ25vcmU8L1NoYXBlQ29uZGl0aW9uRmFsc2VBY3Rpb24+DQogICAgICAgICAgPFpPcmRlclBvc2l0aW9uPjE8L1pPcmRlclBvc2l0aW9uPg0KICAgICAgICAgIDxJc05vVGhpbmtDZWxsU2hhcGU+ZmFsc2U8L0lzTm9UaGlua0NlbGxTaGFwZT4NCiAgICAgICAgICA8aGFkVGhpbmtDZWxsVGFnPmZhbHNlPC9oYWRUaGlua0NlbGxUYWc+DQogICAgICAgICAgPFRoaW5rQ2VsbFRyYW5zcG9zZT5mYWxzZTwvVGhpbmtDZWxsVHJhbnNwb3NlPg0KICAgICAgICAgIDxJZlRhYmxlUmVtb3ZlRW1wdHlSb3dzPnRydWU8L0lmVGFibGVSZW1vdmVFbXB0eVJvd3M+DQogICAgICAgIDwvU01fU2hhcGU+DQogICAgICAgIDxTTV9TaGFwZT4NCiAgICAgICAgICA8TmFtZT5TdWJ0aXRsZTwvTmFtZT4NCiAgICAgICAgICA8TmFt</t>
  </si>
  <si>
    <t>ZUluUFBUU2hhcGU+U3VidGl0bGU8L05hbWVJblBQVFNoYXBlPg0KICAgICAgICAgIDxJZEluUFBUU2hhcGU+MTI8L0lkSW5QUFRTaGFwZT4NCiAgICAgICAgICA8U291cmNlQWRkcmVzcz5HZW5lcmFsW0xvZ29dPC9Tb3VyY2VBZGRyZXNzPg0KICAgICAgICAgIDxDb25kaXRpb25BZGRyZXNzIC8+DQogICAgICAgICAgPEhlaWdodD4xODQ8L0hlaWdodD4NCiAgICAgICAgICA8V2lkdGg+ODk2PC9XaWR0aD4NCiAgICAgICAgICA8VG9wPjQwODwvVG9wPg0KICAgICAgICAgIDxMZWZ0PjE5MjwvTGVmdD4NCiAgICAgICAgICA8QXV0b1NoYXBlVHlwZT5tc29TaGFwZVJlY3RhbmdsZTwvQXV0b1NoYXBlVHlwZT4NCiAgICAgICAgICA8UmVzaXplTW9kZT5SZXNpemVIZWlnaHQ8L1Jlc2l6ZU1vZGU+DQogICAgICAgICAgPEV4cG9ydE1vZGU+SW5kaXJlY3RfU2hhcGU8L0V4cG9ydE1vZGU+DQogICAgICAgICAgPFNoYXBlQ29uZGl0aW9uRmFsc2VBY3Rpb24+SWdub3JlPC9TaGFwZUNvbmRpdGlvbkZhbHNlQWN0aW9uPg0KICAgICAgICAgIDxaT3JkZXJQb3NpdGlvbj4yPC9aT3JkZXJQb3NpdGlvbj4NCiAgICAgICAgICA8SXNOb1RoaW5rQ2VsbFNoYXBlPmZhbHNlPC9Jc05vVGhpbmtDZWxsU2hhcGU+DQogICAgICAgICAgPGhhZFRoaW5rQ2VsbFRhZz5mYWxzZTwvaGFkVGhpbmtDZWxsVGFnPg0KICAgICAgICAgIDxUaGlua0NlbGxUcmFuc3Bvc2U+ZmFsc2U8L1RoaW5rQ2VsbFRyYW5zcG9zZT4NCiAgICAgICAgICA8SWZUYWJsZVJlbW92ZUVtcHR5Um93cz50</t>
  </si>
  <si>
    <t>cnVlPC9JZlRhYmxlUmVtb3ZlRW1wdHlSb3dzPg0KICAgICAgICA8L1NNX1NoYXBlPg0KICAgICAgICA8U01fU2hhcGU+DQogICAgICAgICAgPE5hbWU+RGF0ZTwvTmFtZT4NCiAgICAgICAgICA8TmFtZUluUFBUU2hhcGU+RGF0ZTwvTmFtZUluUFBUU2hhcGU+DQogICAgICAgICAgPElkSW5QUFRTaGFwZT4xMzwvSWRJblBQVFNoYXBlPg0KICAgICAgICAgIDxTb3VyY2VBZGRyZXNzIC8+DQogICAgICAgICAgPENvbmRpdGlvbkFkZHJlc3MgLz4NCiAgICAgICAgICA8SGVpZ2h0PjU0PC9IZWlnaHQ+DQogICAgICAgICAgPFdpZHRoPjMyNDwvV2lkdGg+DQogICAgICAgICAgPFRvcD42MTg8L1RvcD4NCiAgICAgICAgICA8TGVmdD40Nzg8L0xlZnQ+DQogICAgICAgICAgPEF1dG9TaGFwZVR5cGU+bXNvU2hhcGVSZWN0YW5nbGU8L0F1dG9TaGFwZVR5cGU+DQogICAgICAgICAgPFJlc2l6ZU1vZGU+Tm9SZXNpemU8L1Jlc2l6ZU1vZGU+DQogICAgICAgICAgPEV4cG9ydE1vZGU+UGxhaW5fVGV4dDwvRXhwb3J0TW9kZT4NCiAgICAgICAgICA8U2hhcGVDb25kaXRpb25GYWxzZUFjdGlvbj5JZ25vcmU8L1NoYXBlQ29uZGl0aW9uRmFsc2VBY3Rpb24+DQogICAgICAgICAgPFpPcmRlclBvc2l0aW9uPjM8L1pPcmRlclBvc2l0aW9uPg0KICAgICAgICAgIDxJc05vVGhpbmtDZWxsU2hhcGU+ZmFsc2U8L0lzTm9UaGlua0NlbGxTaGFwZT4NCiAgICAgICAgICA8aGFkVGhpbmtDZWxsVGFnPmZhbHNlPC9oYWRUaGlua0NlbGxUYWc+DQogICAgICAgICAgPFRoaW5rQ2Vs</t>
  </si>
  <si>
    <t>bFRyYW5zcG9zZT5mYWxzZTwvVGhpbmtDZWxsVHJhbnNwb3NlPg0KICAgICAgICAgIDxJZlRhYmxlUmVtb3ZlRW1wdHlSb3dzPnRydWU8L0lmVGFibGVSZW1vdmVFbXB0eVJvd3M+DQogICAgICAgIDwvU01fU2hhcGU+DQogICAgICA8L1NoYXBlcz4NCiAgICAgIDxOYW1lPlRpdGxlU2xpZGU8L05hbWU+DQogICAgPC9TTV9TbGlkZT4NCiAgICA8U01fU2xpZGU+DQogICAgICA8ZW5hYmxlZD50cnVlPC9lbmFibGVkPg0KICAgICAgPE5hbWVJblBQVFNsaWRlPkRhc2hib2FyZCBTbGlkZTwvTmFtZUluUFBUU2xpZGU+DQogICAgICA8Q29uZGl0aW9uQWRkcmVzcyAvPg0KICAgICAgPFN1YlZhcmlhbnRFbmFibGVkPmZhbHNlPC9TdWJWYXJpYW50RW5hYmxlZD4NCiAgICAgIDxJbXBvcnRIYW5kbGluZz5VcGRhdGU8L0ltcG9ydEhhbmRsaW5nPg0KICAgICAgPFNoYXBlcz4NCiAgICAgICAgPFNNX1NoYXBlPg0KICAgICAgICAgIDxOYW1lPkxvZ288L05hbWU+DQogICAgICAgICAgPE5hbWVJblBQVFNoYXBlPkxvZ288L05hbWVJblBQVFNoYXBlPg0KICAgICAgICAgIDxJZEluUFBUU2hhcGU+NjwvSWRJblBQVFNoYXBlPg0KICAgICAgICAgIDxTb3VyY2VBZGRyZXNzPkdlbmVyYWxbTG9nb108L1NvdXJjZUFkZHJlc3M+DQogICAgICAgICAgPENvbmRpdGlvbkFkZHJlc3MgLz4NCiAgICAgICAgICA8SGVpZ2h0Pjk3PC9IZWlnaHQ+DQogICAgICAgICAgPFdpZHRoPjE1NjwvV2lkdGg+DQogICAgICAgICAgPFRvcD4yOTwvVG9wPg0KICAgICAgICAgIDxMZWZ0PjEw</t>
  </si>
  <si>
    <t>NjA8L0xlZnQ+DQogICAgICAgICAgPEF1dG9TaGFwZVR5cGU+bXNvU2hhcGVSZWN0YW5nbGU8L0F1dG9TaGFwZVR5cGU+DQogICAgICAgICAgPFJlc2l6ZU1vZGU+UmVzaXplSGVpZ2h0PC9SZXNpemVNb2RlPg0KICAgICAgICAgIDxFeHBvcnRNb2RlPkluZGlyZWN0X1NoYXBlPC9FeHBvcnRNb2RlPg0KICAgICAgICAgIDxTaGFwZUNvbmRpdGlvbkZhbHNlQWN0aW9uPklnbm9yZTwvU2hhcGVDb25kaXRpb25GYWxzZUFjdGlvbj4NCiAgICAgICAgICA8Wk9yZGVyUG9zaXRpb24+MTwvWk9yZGVyUG9zaXRpb24+DQogICAgICAgICAgPElzTm9UaGlua0NlbGxTaGFwZT5mYWxzZTwvSXNOb1RoaW5rQ2VsbFNoYXBlPg0KICAgICAgICAgIDxoYWRUaGlua0NlbGxUYWc+ZmFsc2U8L2hhZFRoaW5rQ2VsbFRhZz4NCiAgICAgICAgICA8VGhpbmtDZWxsVHJhbnNwb3NlPmZhbHNlPC9UaGlua0NlbGxUcmFuc3Bvc2U+DQogICAgICAgICAgPElmVGFibGVSZW1vdmVFbXB0eVJvd3M+dHJ1ZTwvSWZUYWJsZVJlbW92ZUVtcHR5Um93cz4NCiAgICAgICAgPC9TTV9TaGFwZT4NCiAgICAgICAgPFNNX1NoYXBlPg0KICAgICAgICAgIDxOYW1lPkRhdHVtc3BsYXR6aGFsdGVyIDM8L05hbWU+DQogICAgICAgICAgPE5hbWVJblBQVFNoYXBlPkRhdHVtc3BsYXR6aGFsdGVyIDM8L05hbWVJblBQVFNoYXBlPg0KICAgICAgICAgIDxJZEluUFBUU2hhcGU+ODwvSWRJblBQVFNoYXBlPg0KICAgICAgICAgIDxTb3VyY2VBZGRyZXNzIC8+DQogICAgICAgICAgPENvbmRpdGlvbkFkZHJl</t>
  </si>
  <si>
    <t>c3MgLz4NCiAgICAgICAgICA8SGVpZ2h0PjM4PC9IZWlnaHQ+DQogICAgICAgICAgPFdpZHRoPjI5OTwvV2lkdGg+DQogICAgICAgICAgPFRvcD42Njc8L1RvcD4NCiAgICAgICAgICA8TGVmdD42NDwvTGVmdD4NCiAgICAgICAgICA8QXV0b1NoYXBlVHlwZT5tc29TaGFwZVJlY3RhbmdsZTwvQXV0b1NoYXBlVHlwZT4NCiAgICAgICAgICA8UmVzaXplTW9kZT5Ob1Jlc2l6ZTwvUmVzaXplTW9kZT4NCiAgICAgICAgICA8RXhwb3J0TW9kZT5QbGFpbl9UZXh0PC9FeHBvcnRNb2RlPg0KICAgICAgICAgIDxTaGFwZUNvbmRpdGlvbkZhbHNlQWN0aW9uPklnbm9yZTwvU2hhcGVDb25kaXRpb25GYWxzZUFjdGlvbj4NCiAgICAgICAgICA8Wk9yZGVyUG9zaXRpb24+NDwvWk9yZGVyUG9zaXRpb24+DQogICAgICAgICAgPElzTm9UaGlua0NlbGxTaGFwZT5mYWxzZTwvSXNOb1RoaW5rQ2VsbFNoYXBlPg0KICAgICAgICAgIDxoYWRUaGlua0NlbGxUYWc+ZmFsc2U8L2hhZFRoaW5rQ2VsbFRhZz4NCiAgICAgICAgICA8VGhpbmtDZWxsVHJhbnNwb3NlPmZhbHNlPC9UaGlua0NlbGxUcmFuc3Bvc2U+DQogICAgICAgICAgPElmVGFibGVSZW1vdmVFbXB0eVJvd3M+dHJ1ZTwvSWZUYWJsZVJlbW92ZUVtcHR5Um93cz4NCiAgICAgICAgPC9TTV9TaGFwZT4NCiAgICAgICAgPFNNX1NoYXBlPg0KICAgICAgICAgIDxOYW1lPkZ133plaWxlbnBsYXR6aGFsdGVyIDQ8L05hbWU+DQogICAgICAgICAgPE5hbWVJblBQVFNoYXBlPkZ133plaWxlbnBsYXR6aGFsdGVyIDQ8L05hbWVJ</t>
  </si>
  <si>
    <t>blBQVFNoYXBlPg0KICAgICAgICAgIDxJZEluUFBUU2hhcGU+OTwvSWRJblBQVFNoYXBlPg0KICAgICAgICAgIDxTb3VyY2VBZGRyZXNzIC8+DQogICAgICAgICAgPENvbmRpdGlvbkFkZHJlc3MgLz4NCiAgICAgICAgICA8SGVpZ2h0PjM4PC9IZWlnaHQ+DQogICAgICAgICAgPFdpZHRoPjQwNTwvV2lkdGg+DQogICAgICAgICAgPFRvcD42Njc8L1RvcD4NCiAgICAgICAgICA8TGVmdD40Mzc8L0xlZnQ+DQogICAgICAgICAgPEF1dG9TaGFwZVR5cGU+bXNvU2hhcGVSZWN0YW5nbGU8L0F1dG9TaGFwZVR5cGU+DQogICAgICAgICAgPFJlc2l6ZU1vZGU+Tm9SZXNpemU8L1Jlc2l6ZU1vZGU+DQogICAgICAgICAgPEV4cG9ydE1vZGU+UGxhaW5fVGV4dDwvRXhwb3J0TW9kZT4NCiAgICAgICAgICA8U2hhcGVDb25kaXRpb25GYWxzZUFjdGlvbj5JZ25vcmU8L1NoYXBlQ29uZGl0aW9uRmFsc2VBY3Rpb24+DQogICAgICAgICAgPFpPcmRlclBvc2l0aW9uPjU8L1pPcmRlclBvc2l0aW9uPg0KICAgICAgICAgIDxJc05vVGhpbmtDZWxsU2hhcGU+ZmFsc2U8L0lzTm9UaGlua0NlbGxTaGFwZT4NCiAgICAgICAgICA8aGFkVGhpbmtDZWxsVGFnPmZhbHNlPC9oYWRUaGlua0NlbGxUYWc+DQogICAgICAgICAgPFRoaW5rQ2VsbFRyYW5zcG9zZT5mYWxzZTwvVGhpbmtDZWxsVHJhbnNwb3NlPg0KICAgICAgICAgIDxJZlRhYmxlUmVtb3ZlRW1wdHlSb3dzPnRydWU8L0lmVGFibGVSZW1vdmVFbXB0eVJvd3M+DQogICAgICAgIDwvU01fU2hhcGU+DQogICAgICAgIDxTTV9T</t>
  </si>
  <si>
    <t>aGFwZT4NCiAgICAgICAgICA8TmFtZT5Gb2xpZW5udW1tZXJucGxhdHpoYWx0ZXIgNjwvTmFtZT4NCiAgICAgICAgICA8TmFtZUluUFBUU2hhcGU+Rm9saWVubnVtbWVybnBsYXR6aGFsdGVyIDY8L05hbWVJblBQVFNoYXBlPg0KICAgICAgICAgIDxJZEluUFBUU2hhcGU+MTA8L0lkSW5QUFRTaGFwZT4NCiAgICAgICAgICA8U291cmNlQWRkcmVzcyAvPg0KICAgICAgICAgIDxDb25kaXRpb25BZGRyZXNzIC8+DQogICAgICAgICAgPEhlaWdodD4zODwvSGVpZ2h0Pg0KICAgICAgICAgIDxXaWR0aD4yOTk8L1dpZHRoPg0KICAgICAgICAgIDxUb3A+NjY3PC9Ub3A+DQogICAgICAgICAgPExlZnQ+OTE3PC9MZWZ0Pg0KICAgICAgICAgIDxBdXRvU2hhcGVUeXBlPm1zb1NoYXBlUmVjdGFuZ2xlPC9BdXRvU2hhcGVUeXBlPg0KICAgICAgICAgIDxSZXNpemVNb2RlPk5vUmVzaXplPC9SZXNpemVNb2RlPg0KICAgICAgICAgIDxFeHBvcnRNb2RlPlBsYWluX1RleHQ8L0V4cG9ydE1vZGU+DQogICAgICAgICAgPFNoYXBlQ29uZGl0aW9uRmFsc2VBY3Rpb24+SWdub3JlPC9TaGFwZUNvbmRpdGlvbkZhbHNlQWN0aW9uPg0KICAgICAgICAgIDxaT3JkZXJQb3NpdGlvbj42PC9aT3JkZXJQb3NpdGlvbj4NCiAgICAgICAgICA8SXNOb1RoaW5rQ2VsbFNoYXBlPmZhbHNlPC9Jc05vVGhpbmtDZWxsU2hhcGU+DQogICAgICAgICAgPGhhZFRoaW5rQ2VsbFRhZz5mYWxzZTwvaGFkVGhpbmtDZWxsVGFnPg0KICAgICAgICAgIDxUaGlua0NlbGxUcmFuc3Bvc2U+ZmFsc2U8L1Ro</t>
  </si>
  <si>
    <t>aW5rQ2VsbFRyYW5zcG9zZT4NCiAgICAgICAgICA8SWZUYWJsZVJlbW92ZUVtcHR5Um93cz50cnVlPC9JZlRhYmxlUmVtb3ZlRW1wdHlSb3dzPg0KICAgICAgICA8L1NNX1NoYXBlPg0KICAgICAgICA8U01fU2hhcGU+DQogICAgICAgICAgPE5hbWU+VGl0bGU8L05hbWU+DQogICAgICAgICAgPE5hbWVJblBQVFNoYXBlPlRpdGxlPC9OYW1lSW5QUFRTaGFwZT4NCiAgICAgICAgICA8SWRJblBQVFNoYXBlPjI8L0lkSW5QUFRTaGFwZT4NCiAgICAgICAgICA8U291cmNlQWRkcmVzcz5EYXNoYm9hcmRTbGlkZURhdGFbVGl0bGVdPC9Tb3VyY2VBZGRyZXNzPg0KICAgICAgICAgIDxDb25kaXRpb25BZGRyZXNzIC8+DQogICAgICAgICAgPEhlaWdodD45NzwvSGVpZ2h0Pg0KICAgICAgICAgIDxXaWR0aD44NjU8L1dpZHRoPg0KICAgICAgICAgIDxUb3A+Mjk8L1RvcD4NCiAgICAgICAgICA8TGVmdD4xNzg8L0xlZnQ+DQogICAgICAgICAgPEF1dG9TaGFwZVR5cGU+bXNvU2hhcGVSZWN0YW5nbGU8L0F1dG9TaGFwZVR5cGU+DQogICAgICAgICAgPFJlc2l6ZU1vZGU+Tm9SZXNpemU8L1Jlc2l6ZU1vZGU+DQogICAgICAgICAgPEV4cG9ydE1vZGU+UGxhaW5fVGV4dDwvRXhwb3J0TW9kZT4NCiAgICAgICAgICA8U2hhcGVDb25kaXRpb25GYWxzZUFjdGlvbj5JZ25vcmU8L1NoYXBlQ29uZGl0aW9uRmFsc2VBY3Rpb24+DQogICAgICAgICAgPFpPcmRlclBvc2l0aW9uPjI8L1pPcmRlclBvc2l0aW9uPg0KICAgICAgICAgIDxJc05vVGhpbmtDZWxsU2hhcGU+ZmFsc2U8</t>
  </si>
  <si>
    <t>L0lzTm9UaGlua0NlbGxTaGFwZT4NCiAgICAgICAgICA8aGFkVGhpbmtDZWxsVGFnPmZhbHNlPC9oYWRUaGlua0NlbGxUYWc+DQogICAgICAgICAgPFRoaW5rQ2VsbFRyYW5zcG9zZT5mYWxzZTwvVGhpbmtDZWxsVHJhbnNwb3NlPg0KICAgICAgICAgIDxJZlRhYmxlUmVtb3ZlRW1wdHlSb3dzPmZhbHNlPC9JZlRhYmxlUmVtb3ZlRW1wdHlSb3dzPg0KICAgICAgICA8L1NNX1NoYXBlPg0KICAgICAgICA8U01fU2hhcGU+DQogICAgICAgICAgPE5hbWU+U3VidGl0bGU8L05hbWU+DQogICAgICAgICAgPE5hbWVJblBQVFNoYXBlPlN1YnRpdGxlPC9OYW1lSW5QUFRTaGFwZT4NCiAgICAgICAgICA8SWRJblBQVFNoYXBlPjc8L0lkSW5QUFRTaGFwZT4NCiAgICAgICAgICA8U291cmNlQWRkcmVzcz5EYXNoYm9hcmRTbGlkZURhdGFbU3VidGl0bGVdPC9Tb3VyY2VBZGRyZXNzPg0KICAgICAgICAgIDxDb25kaXRpb25BZGRyZXNzIC8+DQogICAgICAgICAgPEhlaWdodD43MjwvSGVpZ2h0Pg0KICAgICAgICAgIDxXaWR0aD4xMTUyPC9XaWR0aD4NCiAgICAgICAgICA8VG9wPjE4MDwvVG9wPg0KICAgICAgICAgIDxMZWZ0PjY0PC9MZWZ0Pg0KICAgICAgICAgIDxBdXRvU2hhcGVUeXBlPm1zb1NoYXBlUmVjdGFuZ2xlPC9BdXRvU2hhcGVUeXBlPg0KICAgICAgICAgIDxSZXNpemVNb2RlPk5vUmVzaXplPC9SZXNpemVNb2RlPg0KICAgICAgICAgIDxFeHBvcnRNb2RlPlBsYWluX1RleHQ8L0V4cG9ydE1vZGU+DQogICAgICAgICAgPFNoYXBlQ29uZGl0aW9uRmFsc2VB</t>
  </si>
  <si>
    <t>Y3Rpb24+SWdub3JlPC9TaGFwZUNvbmRpdGlvbkZhbHNlQWN0aW9uPg0KICAgICAgICAgIDxaT3JkZXJQb3NpdGlvbj4zPC9aT3JkZXJQb3NpdGlvbj4NCiAgICAgICAgICA8SXNOb1RoaW5rQ2VsbFNoYXBlPmZhbHNlPC9Jc05vVGhpbmtDZWxsU2hhcGU+DQogICAgICAgICAgPGhhZFRoaW5rQ2VsbFRhZz5mYWxzZTwvaGFkVGhpbmtDZWxsVGFnPg0KICAgICAgICAgIDxUaGlua0NlbGxUcmFuc3Bvc2U+ZmFsc2U8L1RoaW5rQ2VsbFRyYW5zcG9zZT4NCiAgICAgICAgICA8SWZUYWJsZVJlbW92ZUVtcHR5Um93cz5mYWxzZTwvSWZUYWJsZVJlbW92ZUVtcHR5Um93cz4NCiAgICAgICAgPC9TTV9TaGFwZT4NCiAgICAgICAgPFNNX1NoYXBlPg0KICAgICAgICAgIDxOYW1lPkxlZ2VuZDwvTmFtZT4NCiAgICAgICAgICA8SWRJblBQVFNoYXBlPjA8L0lkSW5QUFRTaGFwZT4NCiAgICAgICAgICA8U291cmNlQWRkcmVzcz5EYXNoYm9hcmRMZWdlbmQ8L1NvdXJjZUFkZHJlc3M+DQogICAgICAgICAgPENvbmRpdGlvbkFkZHJlc3MgLz4NCiAgICAgICAgICA8SGVpZ2h0PjM2PC9IZWlnaHQ+DQogICAgICAgICAgPFdpZHRoPjExNTQ8L1dpZHRoPg0KICAgICAgICAgIDxUb3A+NjE4PC9Ub3A+DQogICAgICAgICAgPExlZnQ+NjI8L0xlZnQ+DQogICAgICAgICAgPEF1dG9TaGFwZVR5cGU+bXNvU2hhcGVSZWN0YW5nbGU8L0F1dG9TaGFwZVR5cGU+DQogICAgICAgICAgPFJlc2l6ZU1vZGU+UmVzaXplSGVpZ2h0PC9SZXNpemVNb2RlPg0KICAgICAgICAgIDxFeHBvcnRN</t>
  </si>
  <si>
    <t>b2RlPlRhYmxlPC9FeHBvcnRNb2RlPg0KICAgICAgICAgIDxTaGFwZUNvbmRpdGlvbkZhbHNlQWN0aW9uPklnbm9yZTwvU2hhcGVDb25kaXRpb25GYWxzZUFjdGlvbj4NCiAgICAgICAgICA8Wk9yZGVyUG9zaXRpb24+ODwvWk9yZGVyUG9zaXRpb24+DQogICAgICAgICAgPElzTm9UaGlua0NlbGxTaGFwZT5mYWxzZTwvSXNOb1RoaW5rQ2VsbFNoYXBlPg0KICAgICAgICAgIDxoYWRUaGlua0NlbGxUYWc+ZmFsc2U8L2hhZFRoaW5rQ2VsbFRhZz4NCiAgICAgICAgICA8VGhpbmtDZWxsVHJhbnNwb3NlPmZhbHNlPC9UaGlua0NlbGxUcmFuc3Bvc2U+DQogICAgICAgICAgPElmVGFibGVSZW1vdmVFbXB0eVJvd3M+ZmFsc2U8L0lmVGFibGVSZW1vdmVFbXB0eVJvd3M+DQogICAgICAgIDwvU01fU2hhcGU+DQogICAgICAgIDxTTV9TaGFwZT4NCiAgICAgICAgICA8TmFtZT5EYXNoYm9hcmQ8L05hbWU+DQogICAgICAgICAgPE5hbWVJblBQVFNoYXBlPkRhc2hib2FyZDwvTmFtZUluUFBUU2hhcGU+DQogICAgICAgICAgPElkSW5QUFRTaGFwZT4xMTwvSWRJblBQVFNoYXBlPg0KICAgICAgICAgIDxTb3VyY2VBZGRyZXNzPkRhc2hib2FyZFJhbmdlPC9Tb3VyY2VBZGRyZXNzPg0KICAgICAgICAgIDxDb25kaXRpb25BZGRyZXNzIC8+DQogICAgICAgICAgPEhlaWdodD4xMDA8L0hlaWdodD4NCiAgICAgICAgICA8V2lkdGg+MTE1NDwvV2lkdGg+DQogICAgICAgICAgPFRvcD4yNTI8L1RvcD4NCiAgICAgICAgICA8TGVmdD42MjwvTGVmdD4NCiAgICAgICAgICA8QXV0</t>
  </si>
  <si>
    <t>b1NoYXBlVHlwZT5tc29TaGFwZVJlY3RhbmdsZTwvQXV0b1NoYXBlVHlwZT4NCiAgICAgICAgICA8UmVzaXplTW9kZT5SZXNpemVIZWlnaHQ8L1Jlc2l6ZU1vZGU+DQogICAgICAgICAgPEV4cG9ydE1vZGU+VGFibGU8L0V4cG9ydE1vZGU+DQogICAgICAgICAgPFNoYXBlQ29uZGl0aW9uRmFsc2VBY3Rpb24+SWdub3JlPC9TaGFwZUNvbmRpdGlvbkZhbHNlQWN0aW9uPg0KICAgICAgICAgIDxaT3JkZXJQb3NpdGlvbj43PC9aT3JkZXJQb3NpdGlvbj4NCiAgICAgICAgICA8SXNOb1RoaW5rQ2VsbFNoYXBlPmZhbHNlPC9Jc05vVGhpbmtDZWxsU2hhcGU+DQogICAgICAgICAgPGhhZFRoaW5rQ2VsbFRhZz5mYWxzZTwvaGFkVGhpbmtDZWxsVGFnPg0KICAgICAgICAgIDxUaGlua0NlbGxUcmFuc3Bvc2U+ZmFsc2U8L1RoaW5rQ2VsbFRyYW5zcG9zZT4NCiAgICAgICAgICA8SWZUYWJsZVJlbW92ZUVtcHR5Um93cz5mYWxzZTwvSWZUYWJsZVJlbW92ZUVtcHR5Um93cz4NCiAgICAgICAgPC9TTV9TaGFwZT4NCiAgICAgIDwvU2hhcGVzPg0KICAgICAgPE5hbWU+RGFzaGJvYXJkIFNsaWRlPC9OYW1lPg0KICAgIDwvU01fU2xpZGU+DQogICAgPFNNX1NsaWRlPg0KICAgICAgPGVuYWJsZWQ+dHJ1ZTwvZW5hYmxlZD4NCiAgICAgIDxOYW1lSW5QUFRTbGlkZT5Hcm9zc1NhbGVzSGlzdG9ncmFtIFNsaWRlPC9OYW1lSW5QUFRTbGlkZT4NCiAgICAgIDxDb25kaXRpb25BZGRyZXNzIC8+DQogICAgICA8U3ViVmFyaWFudEVuYWJsZWQ+ZmFsc2U8L1N1YlZhcmlhbnRFbmFi</t>
  </si>
  <si>
    <t>bGVkPg0KICAgICAgPEltcG9ydEhhbmRsaW5nPklnbm9yZTwvSW1wb3J0SGFuZGxpbmc+DQogICAgICA8U2hhcGVzPg0KICAgICAgICA8U01fU2hhcGU+DQogICAgICAgICAgPE5hbWU+TG9nbzwvTmFtZT4NCiAgICAgICAgICA8TmFtZUluUFBUU2hhcGU+TG9nbzwvTmFtZUluUFBUU2hhcGU+DQogICAgICAgICAgPElkSW5QUFRTaGFwZT4xODwvSWRJblBQVFNoYXBlPg0KICAgICAgICAgIDxTb3VyY2VBZGRyZXNzPkdlbmVyYWxbTG9nb108L1NvdXJjZUFkZHJlc3M+DQogICAgICAgICAgPENvbmRpdGlvbkFkZHJlc3MgLz4NCiAgICAgICAgICA8SGVpZ2h0Pjk3PC9IZWlnaHQ+DQogICAgICAgICAgPFdpZHRoPjE1NjwvV2lkdGg+DQogICAgICAgICAgPFRvcD4yOTwvVG9wPg0KICAgICAgICAgIDxMZWZ0PjEwNjA8L0xlZnQ+DQogICAgICAgICAgPEF1dG9TaGFwZVR5cGU+bXNvU2hhcGVSZWN0YW5nbGU8L0F1dG9TaGFwZVR5cGU+DQogICAgICAgICAgPFJlc2l6ZU1vZGU+UmVzaXplSGVpZ2h0PC9SZXNpemVNb2RlPg0KICAgICAgICAgIDxFeHBvcnRNb2RlPkluZGlyZWN0X1NoYXBlPC9FeHBvcnRNb2RlPg0KICAgICAgICAgIDxTaGFwZUNvbmRpdGlvbkZhbHNlQWN0aW9uPklnbm9yZTwvU2hhcGVDb25kaXRpb25GYWxzZUFjdGlvbj4NCiAgICAgICAgICA8Wk9yZGVyUG9zaXRpb24+MTwvWk9yZGVyUG9zaXRpb24+DQogICAgICAgICAgPElzTm9UaGlua0NlbGxTaGFwZT5mYWxzZTwvSXNOb1RoaW5rQ2VsbFNoYXBlPg0KICAgICAgICAgIDxoYWRUaGlu</t>
  </si>
  <si>
    <t>a0NlbGxUYWc+ZmFsc2U8L2hhZFRoaW5rQ2VsbFRhZz4NCiAgICAgICAgICA8VGhpbmtDZWxsVHJhbnNwb3NlPmZhbHNlPC9UaGlua0NlbGxUcmFuc3Bvc2U+DQogICAgICAgICAgPElmVGFibGVSZW1vdmVFbXB0eVJvd3M+dHJ1ZTwvSWZUYWJsZVJlbW92ZUVtcHR5Um93cz4NCiAgICAgICAgPC9TTV9TaGFwZT4NCiAgICAgICAgPFNNX1NoYXBlPg0KICAgICAgICAgIDxOYW1lPlRpdGxlPC9OYW1lPg0KICAgICAgICAgIDxOYW1lSW5QUFRTaGFwZT5UaXRsZTwvTmFtZUluUFBUU2hhcGU+DQogICAgICAgICAgPElkSW5QUFRTaGFwZT4xNzwvSWRJblBQVFNoYXBlPg0KICAgICAgICAgIDxTb3VyY2VBZGRyZXNzPkdyb3NzU2FsZXNIaXN0b2dyYW1TbGlkZURhdGFbVGl0bGVdPC9Tb3VyY2VBZGRyZXNzPg0KICAgICAgICAgIDxDb25kaXRpb25BZGRyZXNzIC8+DQogICAgICAgICAgPEhlaWdodD45NzwvSGVpZ2h0Pg0KICAgICAgICAgIDxXaWR0aD44NjU8L1dpZHRoPg0KICAgICAgICAgIDxUb3A+Mjk8L1RvcD4NCiAgICAgICAgICA8TGVmdD4xNzg8L0xlZnQ+DQogICAgICAgICAgPEF1dG9TaGFwZVR5cGU+bXNvU2hhcGVSZWN0YW5nbGU8L0F1dG9TaGFwZVR5cGU+DQogICAgICAgICAgPFJlc2l6ZU1vZGU+Tm9SZXNpemU8L1Jlc2l6ZU1vZGU+DQogICAgICAgICAgPEV4cG9ydE1vZGU+UGxhaW5fVGV4dDwvRXhwb3J0TW9kZT4NCiAgICAgICAgICA8U2hhcGVDb25kaXRpb25GYWxzZUFjdGlvbj5JZ25vcmU8L1NoYXBlQ29uZGl0aW9uRmFsc2VBY3Rpb24+</t>
  </si>
  <si>
    <t>DQogICAgICAgICAgPFpPcmRlclBvc2l0aW9uPjI8L1pPcmRlclBvc2l0aW9uPg0KICAgICAgICAgIDxJc05vVGhpbmtDZWxsU2hhcGU+ZmFsc2U8L0lzTm9UaGlua0NlbGxTaGFwZT4NCiAgICAgICAgICA8aGFkVGhpbmtDZWxsVGFnPmZhbHNlPC9oYWRUaGlua0NlbGxUYWc+DQogICAgICAgICAgPFRoaW5rQ2VsbFRyYW5zcG9zZT5mYWxzZTwvVGhpbmtDZWxsVHJhbnNwb3NlPg0KICAgICAgICAgIDxJZlRhYmxlUmVtb3ZlRW1wdHlSb3dzPnRydWU8L0lmVGFibGVSZW1vdmVFbXB0eVJvd3M+DQogICAgICAgIDwvU01fU2hhcGU+DQogICAgICAgIDxTTV9TaGFwZT4NCiAgICAgICAgICA8TmFtZT5TdWJ0aXRsZTwvTmFtZT4NCiAgICAgICAgICA8TmFtZUluUFBUU2hhcGU+U3VidGl0bGU8L05hbWVJblBQVFNoYXBlPg0KICAgICAgICAgIDxJZEluUFBUU2hhcGU+MTk8L0lkSW5QUFRTaGFwZT4NCiAgICAgICAgICA8U291cmNlQWRkcmVzcz5Hcm9zc1NhbGVzSGlzdG9ncmFtU2xpZGVEYXRhW1N1YnRpdGxlXTwvU291cmNlQWRkcmVzcz4NCiAgICAgICAgICA8Q29uZGl0aW9uQWRkcmVzcyAvPg0KICAgICAgICAgIDxIZWlnaHQ+NzI8L0hlaWdodD4NCiAgICAgICAgICA8V2lkdGg+MTE1MjwvV2lkdGg+DQogICAgICAgICAgPFRvcD4xODA8L1RvcD4NCiAgICAgICAgICA8TGVmdD42NDwvTGVmdD4NCiAgICAgICAgICA8QXV0b1NoYXBlVHlwZT5tc29TaGFwZVJlY3RhbmdsZTwvQXV0b1NoYXBlVHlwZT4NCiAgICAgICAgICA8UmVzaXplTW9kZT5Ob1Jlc2l6</t>
  </si>
  <si>
    <t>ZTwvUmVzaXplTW9kZT4NCiAgICAgICAgICA8RXhwb3J0TW9kZT5QbGFpbl9UZXh0PC9FeHBvcnRNb2RlPg0KICAgICAgICAgIDxTaGFwZUNvbmRpdGlvbkZhbHNlQWN0aW9uPklnbm9yZTwvU2hhcGVDb25kaXRpb25GYWxzZUFjdGlvbj4NCiAgICAgICAgICA8Wk9yZGVyUG9zaXRpb24+MzwvWk9yZGVyUG9zaXRpb24+DQogICAgICAgICAgPElzTm9UaGlua0NlbGxTaGFwZT5mYWxzZTwvSXNOb1RoaW5rQ2VsbFNoYXBlPg0KICAgICAgICAgIDxoYWRUaGlua0NlbGxUYWc+ZmFsc2U8L2hhZFRoaW5rQ2VsbFRhZz4NCiAgICAgICAgICA8VGhpbmtDZWxsVHJhbnNwb3NlPmZhbHNlPC9UaGlua0NlbGxUcmFuc3Bvc2U+DQogICAgICAgICAgPElmVGFibGVSZW1vdmVFbXB0eVJvd3M+dHJ1ZTwvSWZUYWJsZVJlbW92ZUVtcHR5Um93cz4NCiAgICAgICAgPC9TTV9TaGFwZT4NCiAgICAgICAgPFNNX1NoYXBlPg0KICAgICAgICAgIDxOYW1lPkNoYXJ0PC9OYW1lPg0KICAgICAgICAgIDxOYW1lSW5QUFRTaGFwZT5DaGFydDwvTmFtZUluUFBUU2hhcGU+DQogICAgICAgICAgPElkSW5QUFRTaGFwZT42PC9JZEluUFBUU2hhcGU+DQogICAgICAgICAgPFNvdXJjZUFkZHJlc3M+R3Jvc3NTYWxlc0hpc3RvZ3JhbVNsaWRlRGF0YVtDaGFydF08L1NvdXJjZUFkZHJlc3M+DQogICAgICAgICAgPENvbmRpdGlvbkFkZHJlc3MgLz4NCiAgICAgICAgICA8SGVpZ2h0PjM5NjwvSGVpZ2h0Pg0KICAgICAgICAgIDxXaWR0aD4xMTU0PC9XaWR0aD4NCiAgICAgICAgICA8VG9wPjI1</t>
  </si>
  <si>
    <t>MjwvVG9wPg0KICAgICAgICAgIDxMZWZ0PjYyPC9MZWZ0Pg0KICAgICAgICAgIDxBdXRvU2hhcGVUeXBlPm1zb1NoYXBlUmVjdGFuZ2xlPC9BdXRvU2hhcGVUeXBlPg0KICAgICAgICAgIDxSZXNpemVNb2RlPk5vUmVzaXplPC9SZXNpemVNb2RlPg0KICAgICAgICAgIDxFeHBvcnRNb2RlPkluZGlyZWN0X1NoYXBlPC9FeHBvcnRNb2RlPg0KICAgICAgICAgIDxTaGFwZUNvbmRpdGlvbkZhbHNlQWN0aW9uPklnbm9yZTwvU2hhcGVDb25kaXRpb25GYWxzZUFjdGlvbj4NCiAgICAgICAgICA8Wk9yZGVyUG9zaXRpb24+NDwvWk9yZGVyUG9zaXRpb24+DQogICAgICAgICAgPElzTm9UaGlua0NlbGxTaGFwZT5mYWxzZTwvSXNOb1RoaW5rQ2VsbFNoYXBlPg0KICAgICAgICAgIDxoYWRUaGlua0NlbGxUYWc+ZmFsc2U8L2hhZFRoaW5rQ2VsbFRhZz4NCiAgICAgICAgICA8VGhpbmtDZWxsVHJhbnNwb3NlPmZhbHNlPC9UaGlua0NlbGxUcmFuc3Bvc2U+DQogICAgICAgICAgPElmVGFibGVSZW1vdmVFbXB0eVJvd3M+dHJ1ZTwvSWZUYWJsZVJlbW92ZUVtcHR5Um93cz4NCiAgICAgICAgPC9TTV9TaGFwZT4NCiAgICAgICAgPFNNX1NoYXBlPg0KICAgICAgICAgIDxOYW1lPkRhdGUgUGxhY2Vob2xkZXIgMzwvTmFtZT4NCiAgICAgICAgICA8TmFtZUluUFBUU2hhcGU+RGF0ZSBQbGFjZWhvbGRlciAzPC9OYW1lSW5QUFRTaGFwZT4NCiAgICAgICAgICA8SWRJblBQVFNoYXBlPjQ8L0lkSW5QUFRTaGFwZT4NCiAgICAgICAgICA8SGVpZ2h0PjM4PC9IZWlnaHQ+DQogICAg</t>
  </si>
  <si>
    <t>ICAgICAgPFdpZHRoPjI5OTwvV2lkdGg+DQogICAgICAgICAgPFRvcD42Njc8L1RvcD4NCiAgICAgICAgICA8TGVmdD42NDwvTGVmdD4NCiAgICAgICAgICA8QXV0b1NoYXBlVHlwZT5tc29TaGFwZVJlY3RhbmdsZTwvQXV0b1NoYXBlVHlwZT4NCiAgICAgICAgICA8UmVzaXplTW9kZT5Ob1Jlc2l6ZTwvUmVzaXplTW9kZT4NCiAgICAgICAgICA8RXhwb3J0TW9kZT5QbGFpbl9UZXh0PC9FeHBvcnRNb2RlPg0KICAgICAgICAgIDxTaGFwZUNvbmRpdGlvbkZhbHNlQWN0aW9uPklnbm9yZTwvU2hhcGVDb25kaXRpb25GYWxzZUFjdGlvbj4NCiAgICAgICAgICA8Wk9yZGVyUG9zaXRpb24+NTwvWk9yZGVyUG9zaXRpb24+DQogICAgICAgICAgPElzTm9UaGlua0NlbGxTaGFwZT5mYWxzZTwvSXNOb1RoaW5rQ2VsbFNoYXBlPg0KICAgICAgICAgIDxoYWRUaGlua0NlbGxUYWc+ZmFsc2U8L2hhZFRoaW5rQ2VsbFRhZz4NCiAgICAgICAgICA8VGhpbmtDZWxsVHJhbnNwb3NlPmZhbHNlPC9UaGlua0NlbGxUcmFuc3Bvc2U+DQogICAgICAgICAgPElmVGFibGVSZW1vdmVFbXB0eVJvd3M+dHJ1ZTwvSWZUYWJsZVJlbW92ZUVtcHR5Um93cz4NCiAgICAgICAgPC9TTV9TaGFwZT4NCiAgICAgICAgPFNNX1NoYXBlPg0KICAgICAgICAgIDxOYW1lPkZvb3RlciBQbGFjZWhvbGRlciA0PC9OYW1lPg0KICAgICAgICAgIDxOYW1lSW5QUFRTaGFwZT5Gb290ZXIgUGxhY2Vob2xkZXIgNDwvTmFtZUluUFBUU2hhcGU+DQogICAgICAgICAgPElkSW5QUFRTaGFwZT41PC9JZEluUFBU</t>
  </si>
  <si>
    <t>U2hhcGU+DQogICAgICAgICAgPEhlaWdodD4zODwvSGVpZ2h0Pg0KICAgICAgICAgIDxXaWR0aD40MDU8L1dpZHRoPg0KICAgICAgICAgIDxUb3A+NjY3PC9Ub3A+DQogICAgICAgICAgPExlZnQ+NDM3PC9MZWZ0Pg0KICAgICAgICAgIDxBdXRvU2hhcGVUeXBlPm1zb1NoYXBlUmVjdGFuZ2xlPC9BdXRvU2hhcGVUeXBlPg0KICAgICAgICAgIDxSZXNpemVNb2RlPk5vUmVzaXplPC9SZXNpemVNb2RlPg0KICAgICAgICAgIDxFeHBvcnRNb2RlPlBsYWluX1RleHQ8L0V4cG9ydE1vZGU+DQogICAgICAgICAgPFNoYXBlQ29uZGl0aW9uRmFsc2VBY3Rpb24+SWdub3JlPC9TaGFwZUNvbmRpdGlvbkZhbHNlQWN0aW9uPg0KICAgICAgICAgIDxaT3JkZXJQb3NpdGlvbj42PC9aT3JkZXJQb3NpdGlvbj4NCiAgICAgICAgICA8SXNOb1RoaW5rQ2VsbFNoYXBlPmZhbHNlPC9Jc05vVGhpbmtDZWxsU2hhcGU+DQogICAgICAgICAgPGhhZFRoaW5rQ2VsbFRhZz5mYWxzZTwvaGFkVGhpbmtDZWxsVGFnPg0KICAgICAgICAgIDxUaGlua0NlbGxUcmFuc3Bvc2U+ZmFsc2U8L1RoaW5rQ2VsbFRyYW5zcG9zZT4NCiAgICAgICAgICA8SWZUYWJsZVJlbW92ZUVtcHR5Um93cz50cnVlPC9JZlRhYmxlUmVtb3ZlRW1wdHlSb3dzPg0KICAgICAgICA8L1NNX1NoYXBlPg0KICAgICAgICA8U01fU2hhcGU+DQogICAgICAgICAgPE5hbWU+U2xpZGUgTnVtYmVyIFBsYWNlaG9sZGVyIDY8L05hbWU+DQogICAgICAgICAgPE5hbWVJblBQVFNoYXBlPlNsaWRlIE51bWJlciBQbGFjZWhvbGRl</t>
  </si>
  <si>
    <t>ciA2PC9OYW1lSW5QUFRTaGFwZT4NCiAgICAgICAgICA8SWRJblBQVFNoYXBlPjc8L0lkSW5QUFRTaGFwZT4NCiAgICAgICAgICA8SGVpZ2h0PjM4PC9IZWlnaHQ+DQogICAgICAgICAgPFdpZHRoPjI5OTwvV2lkdGg+DQogICAgICAgICAgPFRvcD42Njc8L1RvcD4NCiAgICAgICAgICA8TGVmdD45MTc8L0xlZnQ+DQogICAgICAgICAgPEF1dG9TaGFwZVR5cGU+bXNvU2hhcGVSZWN0YW5nbGU8L0F1dG9TaGFwZVR5cGU+DQogICAgICAgICAgPFJlc2l6ZU1vZGU+Tm9SZXNpemU8L1Jlc2l6ZU1vZGU+DQogICAgICAgICAgPEV4cG9ydE1vZGU+UGxhaW5fVGV4dDwvRXhwb3J0TW9kZT4NCiAgICAgICAgICA8U2hhcGVDb25kaXRpb25GYWxzZUFjdGlvbj5JZ25vcmU8L1NoYXBlQ29uZGl0aW9uRmFsc2VBY3Rpb24+DQogICAgICAgICAgPFpPcmRlclBvc2l0aW9uPjc8L1pPcmRlclBvc2l0aW9uPg0KICAgICAgICAgIDxJc05vVGhpbmtDZWxsU2hhcGU+ZmFsc2U8L0lzTm9UaGlua0NlbGxTaGFwZT4NCiAgICAgICAgICA8aGFkVGhpbmtDZWxsVGFnPmZhbHNlPC9oYWRUaGlua0NlbGxUYWc+DQogICAgICAgICAgPFRoaW5rQ2VsbFRyYW5zcG9zZT5mYWxzZTwvVGhpbmtDZWxsVHJhbnNwb3NlPg0KICAgICAgICAgIDxJZlRhYmxlUmVtb3ZlRW1wdHlSb3dzPnRydWU8L0lmVGFibGVSZW1vdmVFbXB0eVJvd3M+DQogICAgICAgIDwvU01fU2hhcGU+DQogICAgICA8L1NoYXBlcz4NCiAgICAgIDxOYW1lPkdyb3NzU2FsZXNIaXN0b2dyYW0gU2xpZGU8L05hbWU+DQog</t>
  </si>
  <si>
    <t>ICAgPC9TTV9TbGlkZT4NCiAgICA8U01fU2xpZGU+DQogICAgICA8ZW5hYmxlZD50cnVlPC9lbmFibGVkPg0KICAgICAgPE5hbWVJblBQVFNsaWRlPlBlcmZvcm1hbmNlVnNGYWlyc2hhcmUgU2xpZGU8L05hbWVJblBQVFNsaWRlPg0KICAgICAgPENvbmRpdGlvbkFkZHJlc3MgLz4NCiAgICAgIDxTdWJWYXJpYW50RW5hYmxlZD5mYWxzZTwvU3ViVmFyaWFudEVuYWJsZWQ+DQogICAgICA8SW1wb3J0SGFuZGxpbmc+SWdub3JlPC9JbXBvcnRIYW5kbGluZz4NCiAgICAgIDxTaGFwZXM+DQogICAgICAgIDxTTV9TaGFwZT4NCiAgICAgICAgICA8TmFtZT5Mb2dvPC9OYW1lPg0KICAgICAgICAgIDxOYW1lSW5QUFRTaGFwZT5Mb2dvPC9OYW1lSW5QUFRTaGFwZT4NCiAgICAgICAgICA8SWRJblBQVFNoYXBlPjM8L0lkSW5QUFRTaGFwZT4NCiAgICAgICAgICA8U291cmNlQWRkcmVzcz5HZW5lcmFsW0xvZ29dPC9Tb3VyY2VBZGRyZXNzPg0KICAgICAgICAgIDxDb25kaXRpb25BZGRyZXNzIC8+DQogICAgICAgICAgPEhlaWdodD45NzwvSGVpZ2h0Pg0KICAgICAgICAgIDxXaWR0aD4xNTY8L1dpZHRoPg0KICAgICAgICAgIDxUb3A+Mjk8L1RvcD4NCiAgICAgICAgICA8TGVmdD4xMDYwPC9MZWZ0Pg0KICAgICAgICAgIDxBdXRvU2hhcGVUeXBlPm1zb1NoYXBlUmVjdGFuZ2xlPC9BdXRvU2hhcGVUeXBlPg0KICAgICAgICAgIDxSZXNpemVNb2RlPlJlc2l6ZUhlaWdodDwvUmVzaXplTW9kZT4NCiAgICAgICAgICA8RXhwb3J0TW9kZT5JbmRpcmVjdF9TaGFwZTwvRXhw</t>
  </si>
  <si>
    <t>b3J0TW9kZT4NCiAgICAgICAgICA8U2hhcGVDb25kaXRpb25GYWxzZUFjdGlvbj5JZ25vcmU8L1NoYXBlQ29uZGl0aW9uRmFsc2VBY3Rpb24+DQogICAgICAgICAgPFpPcmRlclBvc2l0aW9uPjE8L1pPcmRlclBvc2l0aW9uPg0KICAgICAgICAgIDxJc05vVGhpbmtDZWxsU2hhcGU+ZmFsc2U8L0lzTm9UaGlua0NlbGxTaGFwZT4NCiAgICAgICAgICA8aGFkVGhpbmtDZWxsVGFnPmZhbHNlPC9oYWRUaGlua0NlbGxUYWc+DQogICAgICAgICAgPFRoaW5rQ2VsbFRyYW5zcG9zZT5mYWxzZTwvVGhpbmtDZWxsVHJhbnNwb3NlPg0KICAgICAgICAgIDxJZlRhYmxlUmVtb3ZlRW1wdHlSb3dzPnRydWU8L0lmVGFibGVSZW1vdmVFbXB0eVJvd3M+DQogICAgICAgIDwvU01fU2hhcGU+DQogICAgICAgIDxTTV9TaGFwZT4NCiAgICAgICAgICA8TmFtZT5UaXRsZTwvTmFtZT4NCiAgICAgICAgICA8TmFtZUluUFBUU2hhcGU+VGl0bGU8L05hbWVJblBQVFNoYXBlPg0KICAgICAgICAgIDxJZEluUFBUU2hhcGU+MjwvSWRJblBQVFNoYXBlPg0KICAgICAgICAgIDxTb3VyY2VBZGRyZXNzPlBlcmZvcm1hbmNlVlNGYWlyU2hhcmVJbmRleFNsaWRlRGF0YVtUaXRsZV08L1NvdXJjZUFkZHJlc3M+DQogICAgICAgICAgPENvbmRpdGlvbkFkZHJlc3MgLz4NCiAgICAgICAgICA8SGVpZ2h0Pjk3PC9IZWlnaHQ+DQogICAgICAgICAgPFdpZHRoPjg2NTwvV2lkdGg+DQogICAgICAgICAgPFRvcD4yOTwvVG9wPg0KICAgICAgICAgIDxMZWZ0PjE3ODwvTGVmdD4NCiAgICAgICAgICA8</t>
  </si>
  <si>
    <t>QXV0b1NoYXBlVHlwZT5tc29TaGFwZVJlY3RhbmdsZTwvQXV0b1NoYXBlVHlwZT4NCiAgICAgICAgICA8UmVzaXplTW9kZT5Ob1Jlc2l6ZTwvUmVzaXplTW9kZT4NCiAgICAgICAgICA8RXhwb3J0TW9kZT5QbGFpbl9UZXh0PC9FeHBvcnRNb2RlPg0KICAgICAgICAgIDxTaGFwZUNvbmRpdGlvbkZhbHNlQWN0aW9uPklnbm9yZTwvU2hhcGVDb25kaXRpb25GYWxzZUFjdGlvbj4NCiAgICAgICAgICA8Wk9yZGVyUG9zaXRpb24+MjwvWk9yZGVyUG9zaXRpb24+DQogICAgICAgICAgPElzTm9UaGlua0NlbGxTaGFwZT5mYWxzZTwvSXNOb1RoaW5rQ2VsbFNoYXBlPg0KICAgICAgICAgIDxoYWRUaGlua0NlbGxUYWc+ZmFsc2U8L2hhZFRoaW5rQ2VsbFRhZz4NCiAgICAgICAgICA8VGhpbmtDZWxsVHJhbnNwb3NlPmZhbHNlPC9UaGlua0NlbGxUcmFuc3Bvc2U+DQogICAgICAgICAgPElmVGFibGVSZW1vdmVFbXB0eVJvd3M+dHJ1ZTwvSWZUYWJsZVJlbW92ZUVtcHR5Um93cz4NCiAgICAgICAgPC9TTV9TaGFwZT4NCiAgICAgICAgPFNNX1NoYXBlPg0KICAgICAgICAgIDxOYW1lPlN1YnRpdGxlIFJpZ2h0PC9OYW1lPg0KICAgICAgICAgIDxOYW1lSW5QUFRTaGFwZT5TdWJ0aXRsZSBSaWdodDwvTmFtZUluUFBUU2hhcGU+DQogICAgICAgICAgPElkSW5QUFRTaGFwZT41PC9JZEluUFBUU2hhcGU+DQogICAgICAgICAgPFNvdXJjZUFkZHJlc3M+UGVyZm9ybWFuY2VWU0ZhaXJTaGFyZUluZGV4U2xpZGVEYXRhW1N1YnRpdGxlIFJpZ2h0XTwvU291cmNlQWRkcmVzcz4N</t>
  </si>
  <si>
    <t>CiAgICAgICAgICA8Q29uZGl0aW9uQWRkcmVzcyAvPg0KICAgICAgICAgIDxIZWlnaHQ+NzI8L0hlaWdodD4NCiAgICAgICAgICA8V2lkdGg+NTQwPC9XaWR0aD4NCiAgICAgICAgICA8VG9wPjE4MDwvVG9wPg0KICAgICAgICAgIDxMZWZ0PjY3NjwvTGVmdD4NCiAgICAgICAgICA8QXV0b1NoYXBlVHlwZT5tc29TaGFwZVJlY3RhbmdsZTwvQXV0b1NoYXBlVHlwZT4NCiAgICAgICAgICA8UmVzaXplTW9kZT5Ob1Jlc2l6ZTwvUmVzaXplTW9kZT4NCiAgICAgICAgICA8RXhwb3J0TW9kZT5QbGFpbl9UZXh0PC9FeHBvcnRNb2RlPg0KICAgICAgICAgIDxTaGFwZUNvbmRpdGlvbkZhbHNlQWN0aW9uPklnbm9yZTwvU2hhcGVDb25kaXRpb25GYWxzZUFjdGlvbj4NCiAgICAgICAgICA8Wk9yZGVyUG9zaXRpb24+MzwvWk9yZGVyUG9zaXRpb24+DQogICAgICAgICAgPElzTm9UaGlua0NlbGxTaGFwZT5mYWxzZTwvSXNOb1RoaW5rQ2VsbFNoYXBlPg0KICAgICAgICAgIDxoYWRUaGlua0NlbGxUYWc+ZmFsc2U8L2hhZFRoaW5rQ2VsbFRhZz4NCiAgICAgICAgICA8VGhpbmtDZWxsVHJhbnNwb3NlPmZhbHNlPC9UaGlua0NlbGxUcmFuc3Bvc2U+DQogICAgICAgICAgPElmVGFibGVSZW1vdmVFbXB0eVJvd3M+dHJ1ZTwvSWZUYWJsZVJlbW92ZUVtcHR5Um93cz4NCiAgICAgICAgPC9TTV9TaGFwZT4NCiAgICAgICAgPFNNX1NoYXBlPg0KICAgICAgICAgIDxOYW1lPlN1YnRpdGxlIExlZnQ8L05hbWU+DQogICAgICAgICAgPE5hbWVJblBQVFNoYXBlPlN1YnRpdGxlIExl</t>
  </si>
  <si>
    <t>ZnQ8L05hbWVJblBQVFNoYXBlPg0KICAgICAgICAgIDxJZEluUFBUU2hhcGU+NDwvSWRJblBQVFNoYXBlPg0KICAgICAgICAgIDxTb3VyY2VBZGRyZXNzPlBlcmZvcm1hbmNlVlNGYWlyU2hhcmVJbmRleFNsaWRlRGF0YVtTdWJ0aXRsZSBMZWZ0XTwvU291cmNlQWRkcmVzcz4NCiAgICAgICAgICA8Q29uZGl0aW9uQWRkcmVzcyAvPg0KICAgICAgICAgIDxIZWlnaHQ+NzI8L0hlaWdodD4NCiAgICAgICAgICA8V2lkdGg+NTQwPC9XaWR0aD4NCiAgICAgICAgICA8VG9wPjE4MDwvVG9wPg0KICAgICAgICAgIDxMZWZ0PjY0PC9MZWZ0Pg0KICAgICAgICAgIDxBdXRvU2hhcGVUeXBlPm1zb1NoYXBlUmVjdGFuZ2xlPC9BdXRvU2hhcGVUeXBlPg0KICAgICAgICAgIDxSZXNpemVNb2RlPk5vUmVzaXplPC9SZXNpemVNb2RlPg0KICAgICAgICAgIDxFeHBvcnRNb2RlPlBsYWluX1RleHQ8L0V4cG9ydE1vZGU+DQogICAgICAgICAgPFNoYXBlQ29uZGl0aW9uRmFsc2VBY3Rpb24+SWdub3JlPC9TaGFwZUNvbmRpdGlvbkZhbHNlQWN0aW9uPg0KICAgICAgICAgIDxaT3JkZXJQb3NpdGlvbj40PC9aT3JkZXJQb3NpdGlvbj4NCiAgICAgICAgICA8SXNOb1RoaW5rQ2VsbFNoYXBlPmZhbHNlPC9Jc05vVGhpbmtDZWxsU2hhcGU+DQogICAgICAgICAgPGhhZFRoaW5rQ2VsbFRhZz5mYWxzZTwvaGFkVGhpbmtDZWxsVGFnPg0KICAgICAgICAgIDxUaGlua0NlbGxUcmFuc3Bvc2U+ZmFsc2U8L1RoaW5rQ2VsbFRyYW5zcG9zZT4NCiAgICAgICAgICA8SWZUYWJsZVJlbW92ZUVt</t>
  </si>
  <si>
    <t>cHR5Um93cz50cnVlPC9JZlRhYmxlUmVtb3ZlRW1wdHlSb3dzPg0KICAgICAgICA8L1NNX1NoYXBlPg0KICAgICAgICA8U01fU2hhcGU+DQogICAgICAgICAgPE5hbWU+Q2hhcnQgTGVmdDwvTmFtZT4NCiAgICAgICAgICA8TmFtZUluUFBUU2hhcGU+Q2hhcnQgTGVmdDwvTmFtZUluUFBUU2hhcGU+DQogICAgICAgICAgPElkSW5QUFRTaGFwZT42PC9JZEluUFBUU2hhcGU+DQogICAgICAgICAgPFNvdXJjZUFkZHJlc3M+UGVyZm9ybWFuY2VWU0ZhaXJTaGFyZUluZGV4U2xpZGVEYXRhW0NoYXJ0IExlZnRdPC9Tb3VyY2VBZGRyZXNzPg0KICAgICAgICAgIDxDb25kaXRpb25BZGRyZXNzIC8+DQogICAgICAgICAgPEhlaWdodD4zOTY8L0hlaWdodD4NCiAgICAgICAgICA8V2lkdGg+NTQyPC9XaWR0aD4NCiAgICAgICAgICA8VG9wPjI1MjwvVG9wPg0KICAgICAgICAgIDxMZWZ0PjYyPC9MZWZ0Pg0KICAgICAgICAgIDxBdXRvU2hhcGVUeXBlPm1zb1NoYXBlUmVjdGFuZ2xlPC9BdXRvU2hhcGVUeXBlPg0KICAgICAgICAgIDxSZXNpemVNb2RlPk5vUmVzaXplPC9SZXNpemVNb2RlPg0KICAgICAgICAgIDxFeHBvcnRNb2RlPkluZGlyZWN0X1NoYXBlPC9FeHBvcnRNb2RlPg0KICAgICAgICAgIDxTaGFwZUNvbmRpdGlvbkZhbHNlQWN0aW9uPklnbm9yZTwvU2hhcGVDb25kaXRpb25GYWxzZUFjdGlvbj4NCiAgICAgICAgICA8Wk9yZGVyUG9zaXRpb24+NTwvWk9yZGVyUG9zaXRpb24+DQogICAgICAgICAgPElzTm9UaGlua0NlbGxTaGFwZT5mYWxzZTwvSXNOb1Ro</t>
  </si>
  <si>
    <t>aW5rQ2VsbFNoYXBlPg0KICAgICAgICAgIDxoYWRUaGlua0NlbGxUYWc+ZmFsc2U8L2hhZFRoaW5rQ2VsbFRhZz4NCiAgICAgICAgICA8VGhpbmtDZWxsVHJhbnNwb3NlPmZhbHNlPC9UaGlua0NlbGxUcmFuc3Bvc2U+DQogICAgICAgICAgPElmVGFibGVSZW1vdmVFbXB0eVJvd3M+dHJ1ZTwvSWZUYWJsZVJlbW92ZUVtcHR5Um93cz4NCiAgICAgICAgPC9TTV9TaGFwZT4NCiAgICAgICAgPFNNX1NoYXBlPg0KICAgICAgICAgIDxOYW1lPkNoYXJ0IFJpZ2h0PC9OYW1lPg0KICAgICAgICAgIDxOYW1lSW5QUFRTaGFwZT5DaGFydCBSaWdodDwvTmFtZUluUFBUU2hhcGU+DQogICAgICAgICAgPElkSW5QUFRTaGFwZT43PC9JZEluUFBUU2hhcGU+DQogICAgICAgICAgPFNvdXJjZUFkZHJlc3M+UGVyZm9ybWFuY2VWU0ZhaXJTaGFyZUluZGV4U2xpZGVEYXRhW0NoYXJ0IFJpZ2h0XTwvU291cmNlQWRkcmVzcz4NCiAgICAgICAgICA8Q29uZGl0aW9uQWRkcmVzcyAvPg0KICAgICAgICAgIDxIZWlnaHQ+Mzk2PC9IZWlnaHQ+DQogICAgICAgICAgPFdpZHRoPjU0MjwvV2lkdGg+DQogICAgICAgICAgPFRvcD4yNTI8L1RvcD4NCiAgICAgICAgICA8TGVmdD42NzY8L0xlZnQ+DQogICAgICAgICAgPEF1dG9TaGFwZVR5cGU+bXNvU2hhcGVSZWN0YW5nbGU8L0F1dG9TaGFwZVR5cGU+DQogICAgICAgICAgPFJlc2l6ZU1vZGU+Tm9SZXNpemU8L1Jlc2l6ZU1vZGU+DQogICAgICAgICAgPEV4cG9ydE1vZGU+SW5kaXJlY3RfU2hhcGU8L0V4cG9ydE1vZGU+DQogICAgICAg</t>
  </si>
  <si>
    <t>ICAgPFNoYXBlQ29uZGl0aW9uRmFsc2VBY3Rpb24+SWdub3JlPC9TaGFwZUNvbmRpdGlvbkZhbHNlQWN0aW9uPg0KICAgICAgICAgIDxaT3JkZXJQb3NpdGlvbj42PC9aT3JkZXJQb3NpdGlvbj4NCiAgICAgICAgICA8SXNOb1RoaW5rQ2VsbFNoYXBlPmZhbHNlPC9Jc05vVGhpbmtDZWxsU2hhcGU+DQogICAgICAgICAgPGhhZFRoaW5rQ2VsbFRhZz5mYWxzZTwvaGFkVGhpbmtDZWxsVGFnPg0KICAgICAgICAgIDxUaGlua0NlbGxUcmFuc3Bvc2U+ZmFsc2U8L1RoaW5rQ2VsbFRyYW5zcG9zZT4NCiAgICAgICAgICA8SWZUYWJsZVJlbW92ZUVtcHR5Um93cz50cnVlPC9JZlRhYmxlUmVtb3ZlRW1wdHlSb3dzPg0KICAgICAgICA8L1NNX1NoYXBlPg0KICAgICAgICA8U01fU2hhcGU+DQogICAgICAgICAgPE5hbWU+RGF0ZSBQbGFjZWhvbGRlciA5PC9OYW1lPg0KICAgICAgICAgIDxOYW1lSW5QUFRTaGFwZT5EYXRlIFBsYWNlaG9sZGVyIDk8L05hbWVJblBQVFNoYXBlPg0KICAgICAgICAgIDxJZEluUFBUU2hhcGU+MTA8L0lkSW5QUFRTaGFwZT4NCiAgICAgICAgICA8SGVpZ2h0PjM4PC9IZWlnaHQ+DQogICAgICAgICAgPFdpZHRoPjI5OTwvV2lkdGg+DQogICAgICAgICAgPFRvcD42Njc8L1RvcD4NCiAgICAgICAgICA8TGVmdD42NDwvTGVmdD4NCiAgICAgICAgICA8QXV0b1NoYXBlVHlwZT5tc29TaGFwZVJlY3RhbmdsZTwvQXV0b1NoYXBlVHlwZT4NCiAgICAgICAgICA8UmVzaXplTW9kZT5Ob1Jlc2l6ZTwvUmVzaXplTW9kZT4NCiAgICAgICAgICA8RXhw</t>
  </si>
  <si>
    <t>b3J0TW9kZT5QbGFpbl9UZXh0PC9FeHBvcnRNb2RlPg0KICAgICAgICAgIDxTaGFwZUNvbmRpdGlvbkZhbHNlQWN0aW9uPklnbm9yZTwvU2hhcGVDb25kaXRpb25GYWxzZUFjdGlvbj4NCiAgICAgICAgICA8Wk9yZGVyUG9zaXRpb24+NzwvWk9yZGVyUG9zaXRpb24+DQogICAgICAgICAgPElzTm9UaGlua0NlbGxTaGFwZT5mYWxzZTwvSXNOb1RoaW5rQ2VsbFNoYXBlPg0KICAgICAgICAgIDxoYWRUaGlua0NlbGxUYWc+ZmFsc2U8L2hhZFRoaW5rQ2VsbFRhZz4NCiAgICAgICAgICA8VGhpbmtDZWxsVHJhbnNwb3NlPmZhbHNlPC9UaGlua0NlbGxUcmFuc3Bvc2U+DQogICAgICAgICAgPElmVGFibGVSZW1vdmVFbXB0eVJvd3M+dHJ1ZTwvSWZUYWJsZVJlbW92ZUVtcHR5Um93cz4NCiAgICAgICAgPC9TTV9TaGFwZT4NCiAgICAgICAgPFNNX1NoYXBlPg0KICAgICAgICAgIDxOYW1lPkZvb3RlciBQbGFjZWhvbGRlciAxMDwvTmFtZT4NCiAgICAgICAgICA8TmFtZUluUFBUU2hhcGU+Rm9vdGVyIFBsYWNlaG9sZGVyIDEwPC9OYW1lSW5QUFRTaGFwZT4NCiAgICAgICAgICA8SWRJblBQVFNoYXBlPjExPC9JZEluUFBUU2hhcGU+DQogICAgICAgICAgPEhlaWdodD4zODwvSGVpZ2h0Pg0KICAgICAgICAgIDxXaWR0aD40MDU8L1dpZHRoPg0KICAgICAgICAgIDxUb3A+NjY3PC9Ub3A+DQogICAgICAgICAgPExlZnQ+NDM3PC9MZWZ0Pg0KICAgICAgICAgIDxBdXRvU2hhcGVUeXBlPm1zb1NoYXBlUmVjdGFuZ2xlPC9BdXRvU2hhcGVUeXBlPg0KICAgICAgICAgIDxS</t>
  </si>
  <si>
    <t>ZXNpemVNb2RlPk5vUmVzaXplPC9SZXNpemVNb2RlPg0KICAgICAgICAgIDxFeHBvcnRNb2RlPlBsYWluX1RleHQ8L0V4cG9ydE1vZGU+DQogICAgICAgICAgPFNoYXBlQ29uZGl0aW9uRmFsc2VBY3Rpb24+SWdub3JlPC9TaGFwZUNvbmRpdGlvbkZhbHNlQWN0aW9uPg0KICAgICAgICAgIDxaT3JkZXJQb3NpdGlvbj44PC9aT3JkZXJQb3NpdGlvbj4NCiAgICAgICAgICA8SXNOb1RoaW5rQ2VsbFNoYXBlPmZhbHNlPC9Jc05vVGhpbmtDZWxsU2hhcGU+DQogICAgICAgICAgPGhhZFRoaW5rQ2VsbFRhZz5mYWxzZTwvaGFkVGhpbmtDZWxsVGFnPg0KICAgICAgICAgIDxUaGlua0NlbGxUcmFuc3Bvc2U+ZmFsc2U8L1RoaW5rQ2VsbFRyYW5zcG9zZT4NCiAgICAgICAgICA8SWZUYWJsZVJlbW92ZUVtcHR5Um93cz50cnVlPC9JZlRhYmxlUmVtb3ZlRW1wdHlSb3dzPg0KICAgICAgICA8L1NNX1NoYXBlPg0KICAgICAgICA8U01fU2hhcGU+DQogICAgICAgICAgPE5hbWU+U2xpZGUgTnVtYmVyIFBsYWNlaG9sZGVyIDExPC9OYW1lPg0KICAgICAgICAgIDxOYW1lSW5QUFRTaGFwZT5TbGlkZSBOdW1iZXIgUGxhY2Vob2xkZXIgMTE8L05hbWVJblBQVFNoYXBlPg0KICAgICAgICAgIDxJZEluUFBUU2hhcGU+MTI8L0lkSW5QUFRTaGFwZT4NCiAgICAgICAgICA8SGVpZ2h0PjM4PC9IZWlnaHQ+DQogICAgICAgICAgPFdpZHRoPjI5OTwvV2lkdGg+DQogICAgICAgICAgPFRvcD42Njc8L1RvcD4NCiAgICAgICAgICA8TGVmdD45MTc8L0xlZnQ+DQogICAgICAgICAgPEF1</t>
  </si>
  <si>
    <t>dG9TaGFwZVR5cGU+bXNvU2hhcGVSZWN0YW5nbGU8L0F1dG9TaGFwZVR5cGU+DQogICAgICAgICAgPFJlc2l6ZU1vZGU+Tm9SZXNpemU8L1Jlc2l6ZU1vZGU+DQogICAgICAgICAgPEV4cG9ydE1vZGU+UGxhaW5fVGV4dDwvRXhwb3J0TW9kZT4NCiAgICAgICAgICA8U2hhcGVDb25kaXRpb25GYWxzZUFjdGlvbj5JZ25vcmU8L1NoYXBlQ29uZGl0aW9uRmFsc2VBY3Rpb24+DQogICAgICAgICAgPFpPcmRlclBvc2l0aW9uPjk8L1pPcmRlclBvc2l0aW9uPg0KICAgICAgICAgIDxJc05vVGhpbmtDZWxsU2hhcGU+ZmFsc2U8L0lzTm9UaGlua0NlbGxTaGFwZT4NCiAgICAgICAgICA8aGFkVGhpbmtDZWxsVGFnPmZhbHNlPC9oYWRUaGlua0NlbGxUYWc+DQogICAgICAgICAgPFRoaW5rQ2VsbFRyYW5zcG9zZT5mYWxzZTwvVGhpbmtDZWxsVHJhbnNwb3NlPg0KICAgICAgICAgIDxJZlRhYmxlUmVtb3ZlRW1wdHlSb3dzPnRydWU8L0lmVGFibGVSZW1vdmVFbXB0eVJvd3M+DQogICAgICAgIDwvU01fU2hhcGU+DQogICAgICA8L1NoYXBlcz4NCiAgICAgIDxOYW1lPlBlcmZvcm1hbmNlVnNGYWlyc2hhcmUgU2xpZGU8L05hbWU+DQogICAgPC9TTV9TbGlkZT4NCiAgICA8U01fU2xpZGU+DQogICAgICA8ZW5hYmxlZD50cnVlPC9lbmFibGVkPg0KICAgICAgPE5hbWVJblBQVFNsaWRlPk1hcmdpblZzRmFpcnNoYXJlIFNsaWRlPC9OYW1lSW5QUFRTbGlkZT4NCiAgICAgIDxDb25kaXRpb25BZGRyZXNzPk1hcmdpblZTRmFpclNoYXJlSW5kZXhDb21wYW55RGF0YVtTaG93</t>
  </si>
  <si>
    <t>IFNsaWRlXTwvQ29uZGl0aW9uQWRkcmVzcz4NCiAgICAgIDxTdWJWYXJpYW50RW5hYmxlZD5mYWxzZTwvU3ViVmFyaWFudEVuYWJsZWQ+DQogICAgICA8SW1wb3J0SGFuZGxpbmc+SWdub3JlPC9JbXBvcnRIYW5kbGluZz4NCiAgICAgIDxTaGFwZXM+DQogICAgICAgIDxTTV9TaGFwZT4NCiAgICAgICAgICA8TmFtZT5Mb2dvPC9OYW1lPg0KICAgICAgICAgIDxOYW1lSW5QUFRTaGFwZT5Mb2dvPC9OYW1lSW5QUFRTaGFwZT4NCiAgICAgICAgICA8SWRJblBQVFNoYXBlPjM8L0lkSW5QUFRTaGFwZT4NCiAgICAgICAgICA8U291cmNlQWRkcmVzcz5HZW5lcmFsW0xvZ29dPC9Tb3VyY2VBZGRyZXNzPg0KICAgICAgICAgIDxDb25kaXRpb25BZGRyZXNzIC8+DQogICAgICAgICAgPEhlaWdodD45NzwvSGVpZ2h0Pg0KICAgICAgICAgIDxXaWR0aD4xNTY8L1dpZHRoPg0KICAgICAgICAgIDxUb3A+Mjk8L1RvcD4NCiAgICAgICAgICA8TGVmdD4xMDYwPC9MZWZ0Pg0KICAgICAgICAgIDxBdXRvU2hhcGVUeXBlPm1zb1NoYXBlUmVjdGFuZ2xlPC9BdXRvU2hhcGVUeXBlPg0KICAgICAgICAgIDxSZXNpemVNb2RlPlJlc2l6ZUhlaWdodDwvUmVzaXplTW9kZT4NCiAgICAgICAgICA8RXhwb3J0TW9kZT5JbmRpcmVjdF9TaGFwZTwvRXhwb3J0TW9kZT4NCiAgICAgICAgICA8U2hhcGVDb25kaXRpb25GYWxzZUFjdGlvbj5JZ25vcmU8L1NoYXBlQ29uZGl0aW9uRmFsc2VBY3Rpb24+DQogICAgICAgICAgPFpPcmRlclBvc2l0aW9uPjE8L1pPcmRlclBvc2l0aW9uPg0KICAg</t>
  </si>
  <si>
    <t>ICAgICAgIDxJc05vVGhpbmtDZWxsU2hhcGU+ZmFsc2U8L0lzTm9UaGlua0NlbGxTaGFwZT4NCiAgICAgICAgICA8aGFkVGhpbmtDZWxsVGFnPmZhbHNlPC9oYWRUaGlua0NlbGxUYWc+DQogICAgICAgICAgPFRoaW5rQ2VsbFRyYW5zcG9zZT5mYWxzZTwvVGhpbmtDZWxsVHJhbnNwb3NlPg0KICAgICAgICAgIDxJZlRhYmxlUmVtb3ZlRW1wdHlSb3dzPnRydWU8L0lmVGFibGVSZW1vdmVFbXB0eVJvd3M+DQogICAgICAgIDwvU01fU2hhcGU+DQogICAgICAgIDxTTV9TaGFwZT4NCiAgICAgICAgICA8TmFtZT5UaXRsZTwvTmFtZT4NCiAgICAgICAgICA8TmFtZUluUFBUU2hhcGU+VGl0bGU8L05hbWVJblBQVFNoYXBlPg0KICAgICAgICAgIDxJZEluUFBUU2hhcGU+MjwvSWRJblBQVFNoYXBlPg0KICAgICAgICAgIDxTb3VyY2VBZGRyZXNzPk1hcmdpblZTRmFpclNoYXJlSW5kZXhTbGlkZURhdGFbVGl0bGVdPC9Tb3VyY2VBZGRyZXNzPg0KICAgICAgICAgIDxDb25kaXRpb25BZGRyZXNzIC8+DQogICAgICAgICAgPEhlaWdodD45NzwvSGVpZ2h0Pg0KICAgICAgICAgIDxXaWR0aD44NjU8L1dpZHRoPg0KICAgICAgICAgIDxUb3A+Mjk8L1RvcD4NCiAgICAgICAgICA8TGVmdD4xNzg8L0xlZnQ+DQogICAgICAgICAgPEF1dG9TaGFwZVR5cGU+bXNvU2hhcGVSZWN0YW5nbGU8L0F1dG9TaGFwZVR5cGU+DQogICAgICAgICAgPFJlc2l6ZU1vZGU+Tm9SZXNpemU8L1Jlc2l6ZU1vZGU+DQogICAgICAgICAgPEV4cG9ydE1vZGU+UGxhaW5fVGV4dDwvRXhwb3J0TW9k</t>
  </si>
  <si>
    <t>ZT4NCiAgICAgICAgICA8U2hhcGVDb25kaXRpb25GYWxzZUFjdGlvbj5JZ25vcmU8L1NoYXBlQ29uZGl0aW9uRmFsc2VBY3Rpb24+DQogICAgICAgICAgPFpPcmRlclBvc2l0aW9uPjI8L1pPcmRlclBvc2l0aW9uPg0KICAgICAgICAgIDxJc05vVGhpbmtDZWxsU2hhcGU+ZmFsc2U8L0lzTm9UaGlua0NlbGxTaGFwZT4NCiAgICAgICAgICA8aGFkVGhpbmtDZWxsVGFnPmZhbHNlPC9oYWRUaGlua0NlbGxUYWc+DQogICAgICAgICAgPFRoaW5rQ2VsbFRyYW5zcG9zZT5mYWxzZTwvVGhpbmtDZWxsVHJhbnNwb3NlPg0KICAgICAgICAgIDxJZlRhYmxlUmVtb3ZlRW1wdHlSb3dzPnRydWU8L0lmVGFibGVSZW1vdmVFbXB0eVJvd3M+DQogICAgICAgIDwvU01fU2hhcGU+DQogICAgICAgIDxTTV9TaGFwZT4NCiAgICAgICAgICA8TmFtZT5TdWJ0aXRsZSBSaWdodDwvTmFtZT4NCiAgICAgICAgICA8TmFtZUluUFBUU2hhcGU+U3VidGl0bGUgUmlnaHQ8L05hbWVJblBQVFNoYXBlPg0KICAgICAgICAgIDxJZEluUFBUU2hhcGU+NTwvSWRJblBQVFNoYXBlPg0KICAgICAgICAgIDxTb3VyY2VBZGRyZXNzPk1hcmdpblZTRmFpclNoYXJlSW5kZXhTbGlkZURhdGFbU3VidGl0bGUgUmlnaHRdPC9Tb3VyY2VBZGRyZXNzPg0KICAgICAgICAgIDxDb25kaXRpb25BZGRyZXNzIC8+DQogICAgICAgICAgPEhlaWdodD43MjwvSGVpZ2h0Pg0KICAgICAgICAgIDxXaWR0aD41NDA8L1dpZHRoPg0KICAgICAgICAgIDxUb3A+MTgwPC9Ub3A+DQogICAgICAgICAgPExlZnQ+Njc2PC9M</t>
  </si>
  <si>
    <t>ZWZ0Pg0KICAgICAgICAgIDxBdXRvU2hhcGVUeXBlPm1zb1NoYXBlUmVjdGFuZ2xlPC9BdXRvU2hhcGVUeXBlPg0KICAgICAgICAgIDxSZXNpemVNb2RlPk5vUmVzaXplPC9SZXNpemVNb2RlPg0KICAgICAgICAgIDxFeHBvcnRNb2RlPlBsYWluX1RleHQ8L0V4cG9ydE1vZGU+DQogICAgICAgICAgPFNoYXBlQ29uZGl0aW9uRmFsc2VBY3Rpb24+SWdub3JlPC9TaGFwZUNvbmRpdGlvbkZhbHNlQWN0aW9uPg0KICAgICAgICAgIDxaT3JkZXJQb3NpdGlvbj4zPC9aT3JkZXJQb3NpdGlvbj4NCiAgICAgICAgICA8SXNOb1RoaW5rQ2VsbFNoYXBlPmZhbHNlPC9Jc05vVGhpbmtDZWxsU2hhcGU+DQogICAgICAgICAgPGhhZFRoaW5rQ2VsbFRhZz5mYWxzZTwvaGFkVGhpbmtDZWxsVGFnPg0KICAgICAgICAgIDxUaGlua0NlbGxUcmFuc3Bvc2U+ZmFsc2U8L1RoaW5rQ2VsbFRyYW5zcG9zZT4NCiAgICAgICAgICA8SWZUYWJsZVJlbW92ZUVtcHR5Um93cz50cnVlPC9JZlRhYmxlUmVtb3ZlRW1wdHlSb3dzPg0KICAgICAgICA8L1NNX1NoYXBlPg0KICAgICAgICA8U01fU2hhcGU+DQogICAgICAgICAgPE5hbWU+Q2hhcnQgUmlnaHQ8L05hbWU+DQogICAgICAgICAgPE5hbWVJblBQVFNoYXBlPkNoYXJ0IFJpZ2h0PC9OYW1lSW5QUFRTaGFwZT4NCiAgICAgICAgICA8SWRJblBQVFNoYXBlPjc8L0lkSW5QUFRTaGFwZT4NCiAgICAgICAgICA8U291cmNlQWRkcmVzcz5NYXJnaW5WU0ZhaXJTaGFyZUluZGV4U2xpZGVEYXRhW0NvbnRlbnQgUmlnaHRdPC9Tb3VyY2VBZGRy</t>
  </si>
  <si>
    <t>ZXNzPg0KICAgICAgICAgIDxDb25kaXRpb25BZGRyZXNzIC8+DQogICAgICAgICAgPEhlaWdodD4zOTY8L0hlaWdodD4NCiAgICAgICAgICA8V2lkdGg+NTQyPC9XaWR0aD4NCiAgICAgICAgICA8VG9wPjI1MjwvVG9wPg0KICAgICAgICAgIDxMZWZ0PjY3NjwvTGVmdD4NCiAgICAgICAgICA8QXV0b1NoYXBlVHlwZT5tc29TaGFwZVJlY3RhbmdsZTwvQXV0b1NoYXBlVHlwZT4NCiAgICAgICAgICA8UmVzaXplTW9kZT5Ob1Jlc2l6ZTwvUmVzaXplTW9kZT4NCiAgICAgICAgICA8RXhwb3J0TW9kZT5JbmRpcmVjdF9TaGFwZTwvRXhwb3J0TW9kZT4NCiAgICAgICAgICA8U2hhcGVDb25kaXRpb25GYWxzZUFjdGlvbj5JZ25vcmU8L1NoYXBlQ29uZGl0aW9uRmFsc2VBY3Rpb24+DQogICAgICAgICAgPFpPcmRlclBvc2l0aW9uPjQ8L1pPcmRlclBvc2l0aW9uPg0KICAgICAgICAgIDxJc05vVGhpbmtDZWxsU2hhcGU+ZmFsc2U8L0lzTm9UaGlua0NlbGxTaGFwZT4NCiAgICAgICAgICA8aGFkVGhpbmtDZWxsVGFnPmZhbHNlPC9oYWRUaGlua0NlbGxUYWc+DQogICAgICAgICAgPFRoaW5rQ2VsbFRyYW5zcG9zZT5mYWxzZTwvVGhpbmtDZWxsVHJhbnNwb3NlPg0KICAgICAgICAgIDxJZlRhYmxlUmVtb3ZlRW1wdHlSb3dzPnRydWU8L0lmVGFibGVSZW1vdmVFbXB0eVJvd3M+DQogICAgICAgIDwvU01fU2hhcGU+DQogICAgICAgIDxTTV9TaGFwZT4NCiAgICAgICAgICA8TmFtZT5UYWJsZSBMZWZ0PC9OYW1lPg0KICAgICAgICAgIDxOYW1lSW5QUFRTaGFwZT5UYWJs</t>
  </si>
  <si>
    <t>ZSBMZWZ0PC9OYW1lSW5QUFRTaGFwZT4NCiAgICAgICAgICA8SWRJblBQVFNoYXBlPjk8L0lkSW5QUFRTaGFwZT4NCiAgICAgICAgICA8U291cmNlQWRkcmVzcz5NYXJnaW5WU0ZhaXJTaGFyZUluZGV4Q29tcGV0aXRvckRhdGE8L1NvdXJjZUFkZHJlc3M+DQogICAgICAgICAgPENvbmRpdGlvbkFkZHJlc3MgLz4NCiAgICAgICAgICA8SGVpZ2h0PjEwODwvSGVpZ2h0Pg0KICAgICAgICAgIDxXaWR0aD41NDA8L1dpZHRoPg0KICAgICAgICAgIDxUb3A+MjUyPC9Ub3A+DQogICAgICAgICAgPExlZnQ+NjQ8L0xlZnQ+DQogICAgICAgICAgPEF1dG9TaGFwZVR5cGU+bXNvU2hhcGVNaXhlZDwvQXV0b1NoYXBlVHlwZT4NCiAgICAgICAgICA8UmVzaXplTW9kZT5Ob1Jlc2l6ZTwvUmVzaXplTW9kZT4NCiAgICAgICAgICA8RXhwb3J0TW9kZT5UYWJsZTwvRXhwb3J0TW9kZT4NCiAgICAgICAgICA8U2hhcGVDb25kaXRpb25GYWxzZUFjdGlvbj5JZ25vcmU8L1NoYXBlQ29uZGl0aW9uRmFsc2VBY3Rpb24+DQogICAgICAgICAgPFpPcmRlclBvc2l0aW9uPjU8L1pPcmRlclBvc2l0aW9uPg0KICAgICAgICAgIDxJc05vVGhpbmtDZWxsU2hhcGU+ZmFsc2U8L0lzTm9UaGlua0NlbGxTaGFwZT4NCiAgICAgICAgICA8aGFkVGhpbmtDZWxsVGFnPmZhbHNlPC9oYWRUaGlua0NlbGxUYWc+DQogICAgICAgICAgPFRoaW5rQ2VsbFRyYW5zcG9zZT5mYWxzZTwvVGhpbmtDZWxsVHJhbnNwb3NlPg0KICAgICAgICAgIDxJZlRhYmxlUmVtb3ZlRW1wdHlSb3dzPnRydWU8L0lmVGFi</t>
  </si>
  <si>
    <t>bGVSZW1vdmVFbXB0eVJvd3M+DQogICAgICAgIDwvU01fU2hhcGU+DQogICAgICAgIDxTTV9TaGFwZT4NCiAgICAgICAgICA8TmFtZT5TdWJ0aXRsZSBMZWZ0PC9OYW1lPg0KICAgICAgICAgIDxOYW1lSW5QUFRTaGFwZT5TdWJ0aXRsZSBMZWZ0PC9OYW1lSW5QUFRTaGFwZT4NCiAgICAgICAgICA8SWRJblBQVFNoYXBlPjQ8L0lkSW5QUFRTaGFwZT4NCiAgICAgICAgICA8U291cmNlQWRkcmVzcz5NYXJnaW5WU0ZhaXJTaGFyZUluZGV4U2xpZGVEYXRhW1N1YnRpdGxlIExlZnRdPC9Tb3VyY2VBZGRyZXNzPg0KICAgICAgICAgIDxDb25kaXRpb25BZGRyZXNzIC8+DQogICAgICAgICAgPEhlaWdodD43MjwvSGVpZ2h0Pg0KICAgICAgICAgIDxXaWR0aD41NDA8L1dpZHRoPg0KICAgICAgICAgIDxUb3A+MTgwPC9Ub3A+DQogICAgICAgICAgPExlZnQ+NjQ8L0xlZnQ+DQogICAgICAgICAgPEF1dG9TaGFwZVR5cGU+bXNvU2hhcGVSZWN0YW5nbGU8L0F1dG9TaGFwZVR5cGU+DQogICAgICAgICAgPFJlc2l6ZU1vZGU+Tm9SZXNpemU8L1Jlc2l6ZU1vZGU+DQogICAgICAgICAgPEV4cG9ydE1vZGU+UGxhaW5fVGV4dDwvRXhwb3J0TW9kZT4NCiAgICAgICAgICA8U2hhcGVDb25kaXRpb25GYWxzZUFjdGlvbj5JZ25vcmU8L1NoYXBlQ29uZGl0aW9uRmFsc2VBY3Rpb24+DQogICAgICAgICAgPFpPcmRlclBvc2l0aW9uPjY8L1pPcmRlclBvc2l0aW9uPg0KICAgICAgICAgIDxJc05vVGhpbmtDZWxsU2hhcGU+ZmFsc2U8L0lzTm9UaGlua0NlbGxTaGFwZT4NCiAgICAg</t>
  </si>
  <si>
    <t>ICAgICA8aGFkVGhpbmtDZWxsVGFnPmZhbHNlPC9oYWRUaGlua0NlbGxUYWc+DQogICAgICAgICAgPFRoaW5rQ2VsbFRyYW5zcG9zZT5mYWxzZTwvVGhpbmtDZWxsVHJhbnNwb3NlPg0KICAgICAgICAgIDxJZlRhYmxlUmVtb3ZlRW1wdHlSb3dzPnRydWU8L0lmVGFibGVSZW1vdmVFbXB0eVJvd3M+DQogICAgICAgIDwvU01fU2hhcGU+DQogICAgICAgIDxTTV9TaGFwZT4NCiAgICAgICAgICA8TmFtZT5EYXRlIFBsYWNlaG9sZGVyIDk8L05hbWU+DQogICAgICAgICAgPE5hbWVJblBQVFNoYXBlPkRhdGUgUGxhY2Vob2xkZXIgOTwvTmFtZUluUFBUU2hhcGU+DQogICAgICAgICAgPElkSW5QUFRTaGFwZT4xMDwvSWRJblBQVFNoYXBlPg0KICAgICAgICAgIDxIZWlnaHQ+Mzg8L0hlaWdodD4NCiAgICAgICAgICA8V2lkdGg+Mjk5PC9XaWR0aD4NCiAgICAgICAgICA8VG9wPjY2NzwvVG9wPg0KICAgICAgICAgIDxMZWZ0PjY0PC9MZWZ0Pg0KICAgICAgICAgIDxBdXRvU2hhcGVUeXBlPm1zb1NoYXBlUmVjdGFuZ2xlPC9BdXRvU2hhcGVUeXBlPg0KICAgICAgICAgIDxSZXNpemVNb2RlPk5vUmVzaXplPC9SZXNpemVNb2RlPg0KICAgICAgICAgIDxFeHBvcnRNb2RlPlBsYWluX1RleHQ8L0V4cG9ydE1vZGU+DQogICAgICAgICAgPFNoYXBlQ29uZGl0aW9uRmFsc2VBY3Rpb24+SWdub3JlPC9TaGFwZUNvbmRpdGlvbkZhbHNlQWN0aW9uPg0KICAgICAgICAgIDxaT3JkZXJQb3NpdGlvbj43PC9aT3JkZXJQb3NpdGlvbj4NCiAgICAgICAgICA8SXNOb1RoaW5rQ2Vs</t>
  </si>
  <si>
    <t>bFNoYXBlPmZhbHNlPC9Jc05vVGhpbmtDZWxsU2hhcGU+DQogICAgICAgICAgPGhhZFRoaW5rQ2VsbFRhZz5mYWxzZTwvaGFkVGhpbmtDZWxsVGFnPg0KICAgICAgICAgIDxUaGlua0NlbGxUcmFuc3Bvc2U+ZmFsc2U8L1RoaW5rQ2VsbFRyYW5zcG9zZT4NCiAgICAgICAgICA8SWZUYWJsZVJlbW92ZUVtcHR5Um93cz50cnVlPC9JZlRhYmxlUmVtb3ZlRW1wdHlSb3dzPg0KICAgICAgICA8L1NNX1NoYXBlPg0KICAgICAgICA8U01fU2hhcGU+DQogICAgICAgICAgPE5hbWU+Rm9vdGVyIFBsYWNlaG9sZGVyIDEwPC9OYW1lPg0KICAgICAgICAgIDxOYW1lSW5QUFRTaGFwZT5Gb290ZXIgUGxhY2Vob2xkZXIgMTA8L05hbWVJblBQVFNoYXBlPg0KICAgICAgICAgIDxJZEluUFBUU2hhcGU+MTE8L0lkSW5QUFRTaGFwZT4NCiAgICAgICAgICA8SGVpZ2h0PjM4PC9IZWlnaHQ+DQogICAgICAgICAgPFdpZHRoPjQwNTwvV2lkdGg+DQogICAgICAgICAgPFRvcD42Njc8L1RvcD4NCiAgICAgICAgICA8TGVmdD40Mzc8L0xlZnQ+DQogICAgICAgICAgPEF1dG9TaGFwZVR5cGU+bXNvU2hhcGVSZWN0YW5nbGU8L0F1dG9TaGFwZVR5cGU+DQogICAgICAgICAgPFJlc2l6ZU1vZGU+Tm9SZXNpemU8L1Jlc2l6ZU1vZGU+DQogICAgICAgICAgPEV4cG9ydE1vZGU+UGxhaW5fVGV4dDwvRXhwb3J0TW9kZT4NCiAgICAgICAgICA8U2hhcGVDb25kaXRpb25GYWxzZUFjdGlvbj5JZ25vcmU8L1NoYXBlQ29uZGl0aW9uRmFsc2VBY3Rpb24+DQogICAgICAgICAgPFpPcmRlclBvc2l0</t>
  </si>
  <si>
    <t>aW9uPjg8L1pPcmRlclBvc2l0aW9uPg0KICAgICAgICAgIDxJc05vVGhpbmtDZWxsU2hhcGU+ZmFsc2U8L0lzTm9UaGlua0NlbGxTaGFwZT4NCiAgICAgICAgICA8aGFkVGhpbmtDZWxsVGFnPmZhbHNlPC9oYWRUaGlua0NlbGxUYWc+DQogICAgICAgICAgPFRoaW5rQ2VsbFRyYW5zcG9zZT5mYWxzZTwvVGhpbmtDZWxsVHJhbnNwb3NlPg0KICAgICAgICAgIDxJZlRhYmxlUmVtb3ZlRW1wdHlSb3dzPnRydWU8L0lmVGFibGVSZW1vdmVFbXB0eVJvd3M+DQogICAgICAgIDwvU01fU2hhcGU+DQogICAgICAgIDxTTV9TaGFwZT4NCiAgICAgICAgICA8TmFtZT5TbGlkZSBOdW1iZXIgUGxhY2Vob2xkZXIgMTE8L05hbWU+DQogICAgICAgICAgPE5hbWVJblBQVFNoYXBlPlNsaWRlIE51bWJlciBQbGFjZWhvbGRlciAxMTwvTmFtZUluUFBUU2hhcGU+DQogICAgICAgICAgPElkSW5QUFRTaGFwZT4xMjwvSWRJblBQVFNoYXBlPg0KICAgICAgICAgIDxIZWlnaHQ+Mzg8L0hlaWdodD4NCiAgICAgICAgICA8V2lkdGg+Mjk5PC9XaWR0aD4NCiAgICAgICAgICA8VG9wPjY2NzwvVG9wPg0KICAgICAgICAgIDxMZWZ0PjkxNzwvTGVmdD4NCiAgICAgICAgICA8QXV0b1NoYXBlVHlwZT5tc29TaGFwZVJlY3RhbmdsZTwvQXV0b1NoYXBlVHlwZT4NCiAgICAgICAgICA8UmVzaXplTW9kZT5Ob1Jlc2l6ZTwvUmVzaXplTW9kZT4NCiAgICAgICAgICA8RXhwb3J0TW9kZT5QbGFpbl9UZXh0PC9FeHBvcnRNb2RlPg0KICAgICAgICAgIDxTaGFwZUNvbmRpdGlvbkZhbHNlQWN0aW9u</t>
  </si>
  <si>
    <t>Pklnbm9yZTwvU2hhcGVDb25kaXRpb25GYWxzZUFjdGlvbj4NCiAgICAgICAgICA8Wk9yZGVyUG9zaXRpb24+OTwvWk9yZGVyUG9zaXRpb24+DQogICAgICAgICAgPElzTm9UaGlua0NlbGxTaGFwZT5mYWxzZTwvSXNOb1RoaW5rQ2VsbFNoYXBlPg0KICAgICAgICAgIDxoYWRUaGlua0NlbGxUYWc+ZmFsc2U8L2hhZFRoaW5rQ2VsbFRhZz4NCiAgICAgICAgICA8VGhpbmtDZWxsVHJhbnNwb3NlPmZhbHNlPC9UaGlua0NlbGxUcmFuc3Bvc2U+DQogICAgICAgICAgPElmVGFibGVSZW1vdmVFbXB0eVJvd3M+dHJ1ZTwvSWZUYWJsZVJlbW92ZUVtcHR5Um93cz4NCiAgICAgICAgPC9TTV9TaGFwZT4NCiAgICAgIDwvU2hhcGVzPg0KICAgICAgPE5hbWU+TWFyZ2luVnNGYWlyc2hhcmUgU2xpZGU8L05hbWU+DQogICAgPC9TTV9TbGlkZT4NCiAgICA8U01fU2xpZGU+DQogICAgICA8ZW5hYmxlZD50cnVlPC9lbmFibGVkPg0KICAgICAgPE5hbWVJblBQVFNsaWRlPk1lc3NhZ2UgU2xpZGU8L05hbWVJblBQVFNsaWRlPg0KICAgICAgPENvbmRpdGlvbkFkZHJlc3MgLz4NCiAgICAgIDxTdWJWYXJpYW50RW5hYmxlZD5mYWxzZTwvU3ViVmFyaWFudEVuYWJsZWQ+DQogICAgICA8SW1wb3J0SGFuZGxpbmc+SWdub3JlPC9JbXBvcnRIYW5kbGluZz4NCiAgICAgIDxTaGFwZXM+DQogICAgICAgIDxTTV9TaGFwZT4NCiAgICAgICAgICA8TmFtZT5Mb2dvPC9OYW1lPg0KICAgICAgICAgIDxOYW1lSW5QUFRTaGFwZT5Mb2dvPC9OYW1lSW5QUFRTaGFwZT4NCiAgICAgICAgICA8</t>
  </si>
  <si>
    <t>SWRJblBQVFNoYXBlPjI8L0lkSW5QUFRTaGFwZT4NCiAgICAgICAgICA8U291cmNlQWRkcmVzcz5HZW5lcmFsW0xvZ29dPC9Tb3VyY2VBZGRyZXNzPg0KICAgICAgICAgIDxDb25kaXRpb25BZGRyZXNzIC8+DQogICAgICAgICAgPEhlaWdodD45NzwvSGVpZ2h0Pg0KICAgICAgICAgIDxXaWR0aD4xNTY8L1dpZHRoPg0KICAgICAgICAgIDxUb3A+Mjk8L1RvcD4NCiAgICAgICAgICA8TGVmdD4xMDYwPC9MZWZ0Pg0KICAgICAgICAgIDxBdXRvU2hhcGVUeXBlPm1zb1NoYXBlUmVjdGFuZ2xlPC9BdXRvU2hhcGVUeXBlPg0KICAgICAgICAgIDxSZXNpemVNb2RlPlJlc2l6ZUhlaWdodDwvUmVzaXplTW9kZT4NCiAgICAgICAgICA8RXhwb3J0TW9kZT5JbmRpcmVjdF9TaGFwZTwvRXhwb3J0TW9kZT4NCiAgICAgICAgICA8U2hhcGVDb25kaXRpb25GYWxzZUFjdGlvbj5JZ25vcmU8L1NoYXBlQ29uZGl0aW9uRmFsc2VBY3Rpb24+DQogICAgICAgICAgPFpPcmRlclBvc2l0aW9uPjE8L1pPcmRlclBvc2l0aW9uPg0KICAgICAgICAgIDxJc05vVGhpbmtDZWxsU2hhcGU+ZmFsc2U8L0lzTm9UaGlua0NlbGxTaGFwZT4NCiAgICAgICAgICA8aGFkVGhpbmtDZWxsVGFnPmZhbHNlPC9oYWRUaGlua0NlbGxUYWc+DQogICAgICAgICAgPFRoaW5rQ2VsbFRyYW5zcG9zZT5mYWxzZTwvVGhpbmtDZWxsVHJhbnNwb3NlPg0KICAgICAgICAgIDxJZlRhYmxlUmVtb3ZlRW1wdHlSb3dzPnRydWU8L0lmVGFibGVSZW1vdmVFbXB0eVJvd3M+DQogICAgICAgIDwvU01fU2hhcGU+DQog</t>
  </si>
  <si>
    <t>ICAgICAgIDxTTV9TaGFwZT4NCiAgICAgICAgICA8TmFtZT5UaXRsZTwvTmFtZT4NCiAgICAgICAgICA8TmFtZUluUFBUU2hhcGU+VGl0bGU8L05hbWVJblBQVFNoYXBlPg0KICAgICAgICAgIDxJZEluUFBUU2hhcGU+MzwvSWRJblBQVFNoYXBlPg0KICAgICAgICAgIDxTb3VyY2VBZGRyZXNzIC8+DQogICAgICAgICAgPENvbmRpdGlvbkFkZHJlc3MgLz4NCiAgICAgICAgICA8SGVpZ2h0Pjk3PC9IZWlnaHQ+DQogICAgICAgICAgPFdpZHRoPjg2NTwvV2lkdGg+DQogICAgICAgICAgPFRvcD4yOTwvVG9wPg0KICAgICAgICAgIDxMZWZ0PjE3ODwvTGVmdD4NCiAgICAgICAgICA8QXV0b1NoYXBlVHlwZT5tc29TaGFwZVJlY3RhbmdsZTwvQXV0b1NoYXBlVHlwZT4NCiAgICAgICAgICA8UmVzaXplTW9kZT5Ob1Jlc2l6ZTwvUmVzaXplTW9kZT4NCiAgICAgICAgICA8RXhwb3J0TW9kZT5QbGFpbl9UZXh0PC9FeHBvcnRNb2RlPg0KICAgICAgICAgIDxTaGFwZUNvbmRpdGlvbkZhbHNlQWN0aW9uPklnbm9yZTwvU2hhcGVDb25kaXRpb25GYWxzZUFjdGlvbj4NCiAgICAgICAgICA8Wk9yZGVyUG9zaXRpb24+MjwvWk9yZGVyUG9zaXRpb24+DQogICAgICAgICAgPElzTm9UaGlua0NlbGxTaGFwZT5mYWxzZTwvSXNOb1RoaW5rQ2VsbFNoYXBlPg0KICAgICAgICAgIDxoYWRUaGlua0NlbGxUYWc+ZmFsc2U8L2hhZFRoaW5rQ2VsbFRhZz4NCiAgICAgICAgICA8VGhpbmtDZWxsVHJhbnNwb3NlPmZhbHNlPC9UaGlua0NlbGxUcmFuc3Bvc2U+DQogICAgICAgICAgPElm</t>
  </si>
  <si>
    <t>VGFibGVSZW1vdmVFbXB0eVJvd3M+dHJ1ZTwvSWZUYWJsZVJlbW92ZUVtcHR5Um93cz4NCiAgICAgICAgPC9TTV9TaGFwZT4NCiAgICAgICAgPFNNX1NoYXBlPg0KICAgICAgICAgIDxOYW1lPk1haW4gVGV4dDwvTmFtZT4NCiAgICAgICAgICA8TmFtZUluUFBUU2hhcGU+TWFpbiBUZXh0PC9OYW1lSW5QUFRTaGFwZT4NCiAgICAgICAgICA8SWRJblBQVFNoYXBlPjY8L0lkSW5QUFRTaGFwZT4NCiAgICAgICAgICA8U291cmNlQWRkcmVzcz5NZXNzYWdlVGFibGVbVGV4dF08L1NvdXJjZUFkZHJlc3M+DQogICAgICAgICAgPENvbmRpdGlvbkFkZHJlc3MgLz4NCiAgICAgICAgICA8SGVpZ2h0PjM5NjwvSGVpZ2h0Pg0KICAgICAgICAgIDxXaWR0aD4xMTU0PC9XaWR0aD4NCiAgICAgICAgICA8VG9wPjE4MDwvVG9wPg0KICAgICAgICAgIDxMZWZ0PjYyPC9MZWZ0Pg0KICAgICAgICAgIDxBdXRvU2hhcGVUeXBlPm1zb1NoYXBlUmVjdGFuZ2xlPC9BdXRvU2hhcGVUeXBlPg0KICAgICAgICAgIDxSZXNpemVNb2RlPk5vUmVzaXplPC9SZXNpemVNb2RlPg0KICAgICAgICAgIDxFeHBvcnRNb2RlPlBsYWluX1RleHQ8L0V4cG9ydE1vZGU+DQogICAgICAgICAgPFNoYXBlQ29uZGl0aW9uRmFsc2VBY3Rpb24+SWdub3JlPC9TaGFwZUNvbmRpdGlvbkZhbHNlQWN0aW9uPg0KICAgICAgICAgIDxaT3JkZXJQb3NpdGlvbj4zPC9aT3JkZXJQb3NpdGlvbj4NCiAgICAgICAgICA8SXNOb1RoaW5rQ2VsbFNoYXBlPmZhbHNlPC9Jc05vVGhpbmtDZWxsU2hhcGU+DQogICAgICAg</t>
  </si>
  <si>
    <t>ICAgPGhhZFRoaW5rQ2VsbFRhZz5mYWxzZTwvaGFkVGhpbmtDZWxsVGFnPg0KICAgICAgICAgIDxUaGlua0NlbGxUcmFuc3Bvc2U+ZmFsc2U8L1RoaW5rQ2VsbFRyYW5zcG9zZT4NCiAgICAgICAgICA8SWZUYWJsZVJlbW92ZUVtcHR5Um93cz50cnVlPC9JZlRhYmxlUmVtb3ZlRW1wdHlSb3dzPg0KICAgICAgICA8L1NNX1NoYXBlPg0KICAgICAgICA8U01fU2hhcGU+DQogICAgICAgICAgPE5hbWU+RGF0ZSBQbGFjZWhvbGRlciA3PC9OYW1lPg0KICAgICAgICAgIDxOYW1lSW5QUFRTaGFwZT5EYXRlIFBsYWNlaG9sZGVyIDc8L05hbWVJblBQVFNoYXBlPg0KICAgICAgICAgIDxJZEluUFBUU2hhcGU+ODwvSWRJblBQVFNoYXBlPg0KICAgICAgICAgIDxIZWlnaHQ+Mzg8L0hlaWdodD4NCiAgICAgICAgICA8V2lkdGg+Mjk5PC9XaWR0aD4NCiAgICAgICAgICA8VG9wPjY2NzwvVG9wPg0KICAgICAgICAgIDxMZWZ0PjY0PC9MZWZ0Pg0KICAgICAgICAgIDxBdXRvU2hhcGVUeXBlPm1zb1NoYXBlUmVjdGFuZ2xlPC9BdXRvU2hhcGVUeXBlPg0KICAgICAgICAgIDxSZXNpemVNb2RlPk5vUmVzaXplPC9SZXNpemVNb2RlPg0KICAgICAgICAgIDxFeHBvcnRNb2RlPlBsYWluX1RleHQ8L0V4cG9ydE1vZGU+DQogICAgICAgICAgPFNoYXBlQ29uZGl0aW9uRmFsc2VBY3Rpb24+SWdub3JlPC9TaGFwZUNvbmRpdGlvbkZhbHNlQWN0aW9uPg0KICAgICAgICAgIDxaT3JkZXJQb3NpdGlvbj41PC9aT3JkZXJQb3NpdGlvbj4NCiAgICAgICAgICA8SXNOb1RoaW5rQ2VsbFNo</t>
  </si>
  <si>
    <t>YXBlPmZhbHNlPC9Jc05vVGhpbmtDZWxsU2hhcGU+DQogICAgICAgICAgPGhhZFRoaW5rQ2VsbFRhZz5mYWxzZTwvaGFkVGhpbmtDZWxsVGFnPg0KICAgICAgICAgIDxUaGlua0NlbGxUcmFuc3Bvc2U+ZmFsc2U8L1RoaW5rQ2VsbFRyYW5zcG9zZT4NCiAgICAgICAgICA8SWZUYWJsZVJlbW92ZUVtcHR5Um93cz50cnVlPC9JZlRhYmxlUmVtb3ZlRW1wdHlSb3dzPg0KICAgICAgICA8L1NNX1NoYXBlPg0KICAgICAgICA8U01fU2hhcGU+DQogICAgICAgICAgPE5hbWU+Rm9vdGVyIFBsYWNlaG9sZGVyIDg8L05hbWU+DQogICAgICAgICAgPE5hbWVJblBQVFNoYXBlPkZvb3RlciBQbGFjZWhvbGRlciA4PC9OYW1lSW5QUFRTaGFwZT4NCiAgICAgICAgICA8SWRJblBQVFNoYXBlPjk8L0lkSW5QUFRTaGFwZT4NCiAgICAgICAgICA8SGVpZ2h0PjM4PC9IZWlnaHQ+DQogICAgICAgICAgPFdpZHRoPjQwNTwvV2lkdGg+DQogICAgICAgICAgPFRvcD42Njc8L1RvcD4NCiAgICAgICAgICA8TGVmdD40Mzc8L0xlZnQ+DQogICAgICAgICAgPEF1dG9TaGFwZVR5cGU+bXNvU2hhcGVSZWN0YW5nbGU8L0F1dG9TaGFwZVR5cGU+DQogICAgICAgICAgPFJlc2l6ZU1vZGU+Tm9SZXNpemU8L1Jlc2l6ZU1vZGU+DQogICAgICAgICAgPEV4cG9ydE1vZGU+UGxhaW5fVGV4dDwvRXhwb3J0TW9kZT4NCiAgICAgICAgICA8U2hhcGVDb25kaXRpb25GYWxzZUFjdGlvbj5JZ25vcmU8L1NoYXBlQ29uZGl0aW9uRmFsc2VBY3Rpb24+DQogICAgICAgICAgPFpPcmRlclBvc2l0aW9uPjY8</t>
  </si>
  <si>
    <t>L1pPcmRlclBvc2l0aW9uPg0KICAgICAgICAgIDxJc05vVGhpbmtDZWxsU2hhcGU+ZmFsc2U8L0lzTm9UaGlua0NlbGxTaGFwZT4NCiAgICAgICAgICA8aGFkVGhpbmtDZWxsVGFnPmZhbHNlPC9oYWRUaGlua0NlbGxUYWc+DQogICAgICAgICAgPFRoaW5rQ2VsbFRyYW5zcG9zZT5mYWxzZTwvVGhpbmtDZWxsVHJhbnNwb3NlPg0KICAgICAgICAgIDxJZlRhYmxlUmVtb3ZlRW1wdHlSb3dzPnRydWU8L0lmVGFibGVSZW1vdmVFbXB0eVJvd3M+DQogICAgICAgIDwvU01fU2hhcGU+DQogICAgICAgIDxTTV9TaGFwZT4NCiAgICAgICAgICA8TmFtZT5TbGlkZSBOdW1iZXIgUGxhY2Vob2xkZXIgOTwvTmFtZT4NCiAgICAgICAgICA8TmFtZUluUFBUU2hhcGU+U2xpZGUgTnVtYmVyIFBsYWNlaG9sZGVyIDk8L05hbWVJblBQVFNoYXBlPg0KICAgICAgICAgIDxJZEluUFBUU2hhcGU+MTA8L0lkSW5QUFRTaGFwZT4NCiAgICAgICAgICA8SGVpZ2h0PjM4PC9IZWlnaHQ+DQogICAgICAgICAgPFdpZHRoPjI5OTwvV2lkdGg+DQogICAgICAgICAgPFRvcD42Njc8L1RvcD4NCiAgICAgICAgICA8TGVmdD45MTc8L0xlZnQ+DQogICAgICAgICAgPEF1dG9TaGFwZVR5cGU+bXNvU2hhcGVSZWN0YW5nbGU8L0F1dG9TaGFwZVR5cGU+DQogICAgICAgICAgPFJlc2l6ZU1vZGU+Tm9SZXNpemU8L1Jlc2l6ZU1vZGU+DQogICAgICAgICAgPEV4cG9ydE1vZGU+UGxhaW5fVGV4dDwvRXhwb3J0TW9kZT4NCiAgICAgICAgICA8U2hhcGVDb25kaXRpb25GYWxzZUFjdGlvbj5JZ25vcmU8</t>
  </si>
  <si>
    <t>L1NoYXBlQ29uZGl0aW9uRmFsc2VBY3Rpb24+DQogICAgICAgICAgPFpPcmRlclBvc2l0aW9uPjc8L1pPcmRlclBvc2l0aW9uPg0KICAgICAgICAgIDxJc05vVGhpbmtDZWxsU2hhcGU+ZmFsc2U8L0lzTm9UaGlua0NlbGxTaGFwZT4NCiAgICAgICAgICA8aGFkVGhpbmtDZWxsVGFnPmZhbHNlPC9oYWRUaGlua0NlbGxUYWc+DQogICAgICAgICAgPFRoaW5rQ2VsbFRyYW5zcG9zZT5mYWxzZTwvVGhpbmtDZWxsVHJhbnNwb3NlPg0KICAgICAgICAgIDxJZlRhYmxlUmVtb3ZlRW1wdHlSb3dzPnRydWU8L0lmVGFibGVSZW1vdmVFbXB0eVJvd3M+DQogICAgICAgIDwvU01fU2hhcGU+DQogICAgICA8L1NoYXBlcz4NCiAgICAgIDxOYW1lPk1lc3NhZ2UgU2xpZGU8L05hbWU+DQogICAgPC9TTV9TbGlkZT4NCiAgICA8U01fU2xpZGU+DQogICAgICA8ZW5hYmxlZD50cnVlPC9lbmFibGVkPg0KICAgICAgPE5hbWVJblBQVFNsaWRlPkVuZGluZyBTbGlkZTwvTmFtZUluUFBUU2xpZGU+DQogICAgICA8U3ViVmFyaWFudEVuYWJsZWQ+ZmFsc2U8L1N1YlZhcmlhbnRFbmFibGVkPg0KICAgICAgPEltcG9ydEhhbmRsaW5nPklnbm9yZTwvSW1wb3J0SGFuZGxpbmc+DQogICAgICA8U2hhcGVzIC8+DQogICAgICA8TmFtZT5FbmRpbmcgU2xpZGU8L05hbWU+DQogICAgPC9TTV9TbGlkZT4NCiAgPC9TbGlkZXM+DQogIDxQaXZvdFBvaW50QWRkcmVzcz5TZWxlY3RlZENvbXBhbnk8L1Bpdm90UG9pbnRBZGRyZXNzPg0KICA8VmFyaWFudHNBZGRyZXNzPkNvbXBhbnlEYXRhW0Nv</t>
  </si>
  <si>
    <t>bXBhbnkgTmFtZV08L1ZhcmlhbnRzQWRkcmVzcz4NCiAgPFNsaWRlT3JkZXI+VmFyaWFudHM8L1NsaWRlT3JkZXI+DQogIDxEZWNvbXBvc2VPdXRwdXRGaWxlPnRydWU8L0RlY29tcG9zZU91dHB1dEZpbGU+DQogIDxBZGRTZWN0aW9ucz5mYWxzZTwvQWRkU2VjdGlvbnM+DQogIDxEZWNvbXBvc2VPdXRwdXRGaWxlUHJlT3JTdWZmaXhBZGRyZXNzPlNlbGVjdGVkQ29tcGFueTwvRGVjb21wb3NlT3V0cHV0RmlsZVByZU9yU3VmZml4QWRkcmVzcz4NCiAgPENvbmRpdGlvbkFkZHJlc3MgLz4NCiAgPEN1c3RvbVNsaWRlT3JkZXJBZGRyZXNzIC8+DQogIDxDdXN0b21TbGlkZU9yZGVyQXNjZW5kaW5nPmZhbHNlPC9DdXN0b21TbGlkZU9yZGVyQXNjZW5kaW5nPg0KPC9TTV9QcmVzZW50YXRpb24+</t>
  </si>
  <si>
    <t>SlideFab Fact Based Negotiation Example (version 1.1)</t>
  </si>
  <si>
    <t>This file is part of the SlideFab Fact Based Negotiation Example. Its purpose is to demonstrate how SlideFab can be used in order to automatically create multiple presentations in separate files. This example shows how to create individual story lines for each variant based on the values. For example, not all slides will be created for all variants. The PerformanceVsFairShareIndex slide will only be created if the overall performance score is not too good. Moreover, plenty of titles in this presentations are based on formulas which deal with different situations. This ensures story coherence for all possible outcomes. Technically, this example features plenty of possibilities, e.g. exporting conditional formats, charts, images, texts.</t>
  </si>
  <si>
    <t>2. The Powerpoint template file: "SlideFab FBN Template.pptx"</t>
  </si>
  <si>
    <t>Company Logo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</si>
</sst>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quot;  &quot;"/>
    <numFmt numFmtId="165" formatCode="mmm\.yy"/>
    <numFmt numFmtId="166" formatCode="mm/dd/yy"/>
    <numFmt numFmtId="167" formatCode="0.000"/>
    <numFmt numFmtId="168" formatCode="[$-409]mmm\ d\,\ yyyy;@"/>
  </numFmts>
  <fonts count="23">
    <font>
      <sz val="10"/>
      <color theme="1"/>
      <name val="Arial"/>
      <family val="2"/>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2"/>
      <name val="Tms Rmn"/>
    </font>
    <font>
      <sz val="10"/>
      <name val="Geneva"/>
    </font>
    <font>
      <sz val="10"/>
      <name val="MS Serif"/>
      <family val="1"/>
    </font>
    <font>
      <sz val="10"/>
      <color indexed="16"/>
      <name val="MS Serif"/>
      <family val="1"/>
    </font>
    <font>
      <sz val="8"/>
      <name val="Arial"/>
      <family val="2"/>
    </font>
    <font>
      <b/>
      <sz val="12"/>
      <name val="Arial"/>
      <family val="2"/>
    </font>
    <font>
      <sz val="10"/>
      <name val="Arial"/>
      <family val="2"/>
    </font>
    <font>
      <sz val="8"/>
      <name val="Helv"/>
    </font>
    <font>
      <b/>
      <sz val="8"/>
      <color indexed="8"/>
      <name val="Helv"/>
    </font>
    <font>
      <b/>
      <sz val="10"/>
      <color theme="0"/>
      <name val="Arial"/>
      <family val="2"/>
    </font>
    <font>
      <b/>
      <sz val="13"/>
      <color theme="3"/>
      <name val="Arial"/>
      <family val="2"/>
      <scheme val="minor"/>
    </font>
    <font>
      <b/>
      <sz val="11"/>
      <color theme="3"/>
      <name val="Arial"/>
      <family val="2"/>
      <scheme val="minor"/>
    </font>
    <font>
      <sz val="18"/>
      <color theme="3"/>
      <name val="Arial"/>
      <family val="2"/>
      <scheme val="major"/>
    </font>
    <font>
      <u/>
      <sz val="11"/>
      <color theme="10"/>
      <name val="Arial"/>
      <family val="2"/>
      <scheme val="minor"/>
    </font>
    <font>
      <sz val="10"/>
      <name val="Arial"/>
      <family val="2"/>
    </font>
    <font>
      <sz val="10"/>
      <color theme="1"/>
      <name val="Arial"/>
      <family val="2"/>
    </font>
    <font>
      <sz val="16"/>
      <color theme="1"/>
      <name val="Arial"/>
      <family val="2"/>
    </font>
    <font>
      <b/>
      <sz val="10"/>
      <color theme="0" tint="-4.9989318521683403E-2"/>
      <name val="Arial"/>
      <family val="2"/>
    </font>
  </fonts>
  <fills count="7">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1" tint="0.34998626667073579"/>
        <bgColor indexed="64"/>
      </patternFill>
    </fill>
  </fills>
  <borders count="19">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tint="0.499984740745262"/>
      </bottom>
      <diagonal/>
    </border>
    <border>
      <left/>
      <right/>
      <top/>
      <bottom style="medium">
        <color theme="4" tint="0.39997558519241921"/>
      </bottom>
      <diagonal/>
    </border>
    <border>
      <left/>
      <right style="thin">
        <color theme="0"/>
      </right>
      <top/>
      <bottom style="thick">
        <color theme="0"/>
      </bottom>
      <diagonal/>
    </border>
    <border>
      <left/>
      <right style="thin">
        <color theme="0"/>
      </right>
      <top style="thin">
        <color theme="0"/>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style="thin">
        <color theme="0"/>
      </bottom>
      <diagonal/>
    </border>
  </borders>
  <cellStyleXfs count="23">
    <xf numFmtId="0" fontId="0" fillId="0" borderId="0"/>
    <xf numFmtId="0" fontId="5" fillId="0" borderId="0" applyNumberFormat="0" applyFill="0" applyBorder="0" applyAlignment="0" applyProtection="0"/>
    <xf numFmtId="164" fontId="6" fillId="0" borderId="0" applyFill="0" applyBorder="0" applyAlignment="0"/>
    <xf numFmtId="0" fontId="7" fillId="0" borderId="0" applyNumberFormat="0" applyAlignment="0">
      <alignment horizontal="left"/>
    </xf>
    <xf numFmtId="0" fontId="8" fillId="0" borderId="0" applyNumberFormat="0" applyAlignment="0">
      <alignment horizontal="left"/>
    </xf>
    <xf numFmtId="38" fontId="9" fillId="2" borderId="0" applyNumberFormat="0" applyBorder="0" applyAlignment="0" applyProtection="0"/>
    <xf numFmtId="0" fontId="10" fillId="0" borderId="1" applyNumberFormat="0" applyAlignment="0" applyProtection="0">
      <alignment horizontal="left" vertical="center"/>
    </xf>
    <xf numFmtId="0" fontId="10" fillId="0" borderId="2">
      <alignment horizontal="left" vertical="center"/>
    </xf>
    <xf numFmtId="10" fontId="9" fillId="3" borderId="3" applyNumberFormat="0" applyBorder="0" applyAlignment="0" applyProtection="0"/>
    <xf numFmtId="165" fontId="6" fillId="0" borderId="0"/>
    <xf numFmtId="10" fontId="11" fillId="0" borderId="0" applyFont="0" applyFill="0" applyBorder="0" applyAlignment="0" applyProtection="0"/>
    <xf numFmtId="166" fontId="12" fillId="0" borderId="0" applyNumberFormat="0" applyFill="0" applyBorder="0" applyAlignment="0" applyProtection="0">
      <alignment horizontal="left"/>
    </xf>
    <xf numFmtId="40" fontId="13" fillId="0" borderId="0" applyBorder="0">
      <alignment horizontal="right"/>
    </xf>
    <xf numFmtId="0" fontId="15" fillId="0" borderId="4" applyNumberFormat="0" applyFill="0" applyAlignment="0" applyProtection="0"/>
    <xf numFmtId="0" fontId="16" fillId="0" borderId="5" applyNumberFormat="0" applyFill="0" applyAlignment="0" applyProtection="0"/>
    <xf numFmtId="0" fontId="17" fillId="0" borderId="0" applyNumberFormat="0" applyFill="0" applyBorder="0" applyAlignment="0" applyProtection="0"/>
    <xf numFmtId="0" fontId="4" fillId="0" borderId="0"/>
    <xf numFmtId="0" fontId="18" fillId="0" borderId="0" applyNumberFormat="0" applyFill="0" applyBorder="0" applyAlignment="0" applyProtection="0"/>
    <xf numFmtId="0" fontId="19" fillId="0" borderId="0"/>
    <xf numFmtId="0" fontId="19" fillId="0" borderId="0"/>
    <xf numFmtId="0" fontId="20" fillId="0" borderId="0"/>
    <xf numFmtId="0" fontId="20" fillId="0" borderId="0"/>
    <xf numFmtId="9" fontId="20" fillId="0" borderId="0" applyFont="0" applyFill="0" applyBorder="0" applyAlignment="0" applyProtection="0"/>
  </cellStyleXfs>
  <cellXfs count="47">
    <xf numFmtId="0" fontId="0" fillId="0" borderId="0" xfId="0"/>
    <xf numFmtId="0" fontId="4" fillId="0" borderId="0" xfId="16"/>
    <xf numFmtId="0" fontId="15" fillId="0" borderId="4" xfId="13"/>
    <xf numFmtId="0" fontId="18" fillId="0" borderId="0" xfId="17"/>
    <xf numFmtId="0" fontId="16" fillId="0" borderId="5" xfId="14" applyAlignment="1">
      <alignment horizontal="left" vertical="top" wrapText="1"/>
    </xf>
    <xf numFmtId="0" fontId="16" fillId="0" borderId="5" xfId="14"/>
    <xf numFmtId="0" fontId="16" fillId="0" borderId="5" xfId="14" applyAlignment="1">
      <alignment horizontal="left"/>
    </xf>
    <xf numFmtId="0" fontId="0" fillId="0" borderId="0" xfId="0" applyNumberFormat="1"/>
    <xf numFmtId="0" fontId="0" fillId="0" borderId="0" xfId="0" applyAlignment="1">
      <alignment wrapText="1"/>
    </xf>
    <xf numFmtId="0" fontId="0" fillId="0" borderId="0" xfId="0" applyAlignment="1">
      <alignment vertical="top" wrapText="1"/>
    </xf>
    <xf numFmtId="0" fontId="0" fillId="0" borderId="0" xfId="0" quotePrefix="1"/>
    <xf numFmtId="0" fontId="3" fillId="0" borderId="0" xfId="16" applyFont="1"/>
    <xf numFmtId="9" fontId="0" fillId="0" borderId="0" xfId="22" applyFont="1"/>
    <xf numFmtId="10" fontId="0" fillId="0" borderId="0" xfId="22" applyNumberFormat="1" applyFont="1"/>
    <xf numFmtId="1" fontId="0" fillId="0" borderId="0" xfId="0" applyNumberFormat="1"/>
    <xf numFmtId="2" fontId="0" fillId="0" borderId="0" xfId="22" applyNumberFormat="1" applyFont="1"/>
    <xf numFmtId="0" fontId="0" fillId="0" borderId="0" xfId="0" applyAlignment="1">
      <alignment vertical="top"/>
    </xf>
    <xf numFmtId="0" fontId="15" fillId="0" borderId="4" xfId="13" applyAlignment="1">
      <alignment horizontal="left" vertical="top"/>
    </xf>
    <xf numFmtId="0" fontId="0" fillId="0" borderId="8" xfId="0" applyBorder="1"/>
    <xf numFmtId="0" fontId="0" fillId="0" borderId="9" xfId="0" applyBorder="1"/>
    <xf numFmtId="0" fontId="0" fillId="0" borderId="10" xfId="0" applyBorder="1"/>
    <xf numFmtId="0" fontId="0" fillId="0" borderId="11" xfId="0" applyBorder="1"/>
    <xf numFmtId="0" fontId="0" fillId="0" borderId="0" xfId="0" applyBorder="1"/>
    <xf numFmtId="0" fontId="0" fillId="0" borderId="12" xfId="0" applyBorder="1"/>
    <xf numFmtId="0" fontId="0" fillId="0" borderId="13" xfId="0" applyBorder="1"/>
    <xf numFmtId="0" fontId="0" fillId="0" borderId="14" xfId="0" applyBorder="1"/>
    <xf numFmtId="0" fontId="0" fillId="0" borderId="15" xfId="0" applyBorder="1"/>
    <xf numFmtId="0" fontId="0" fillId="0" borderId="16" xfId="0" applyBorder="1"/>
    <xf numFmtId="0" fontId="0" fillId="0" borderId="2" xfId="0" applyBorder="1"/>
    <xf numFmtId="0" fontId="0" fillId="0" borderId="17" xfId="0" applyBorder="1"/>
    <xf numFmtId="0" fontId="21" fillId="0" borderId="0" xfId="0" applyFont="1" applyAlignment="1">
      <alignment horizontal="center" vertical="center"/>
    </xf>
    <xf numFmtId="0" fontId="14" fillId="4" borderId="6" xfId="0" applyFont="1" applyFill="1" applyBorder="1" applyAlignment="1">
      <alignment vertical="top" wrapText="1"/>
    </xf>
    <xf numFmtId="0" fontId="2" fillId="0" borderId="0" xfId="16" applyFont="1"/>
    <xf numFmtId="0" fontId="1" fillId="0" borderId="0" xfId="16" applyFont="1"/>
    <xf numFmtId="0" fontId="22" fillId="6" borderId="0" xfId="0" applyFont="1" applyFill="1" applyAlignment="1">
      <alignment horizontal="center" vertical="center"/>
    </xf>
    <xf numFmtId="0" fontId="0" fillId="0" borderId="0" xfId="0" applyFont="1" applyAlignment="1">
      <alignment horizontal="center" vertical="center"/>
    </xf>
    <xf numFmtId="4" fontId="0" fillId="0" borderId="0" xfId="0" applyNumberFormat="1" applyFont="1" applyAlignment="1">
      <alignment horizontal="center" vertical="center"/>
    </xf>
    <xf numFmtId="10" fontId="0" fillId="0" borderId="0" xfId="22" applyNumberFormat="1" applyFont="1" applyAlignment="1">
      <alignment horizontal="center" vertical="center"/>
    </xf>
    <xf numFmtId="167" fontId="0" fillId="0" borderId="0" xfId="0" applyNumberFormat="1" applyFont="1" applyAlignment="1">
      <alignment horizontal="center" vertical="center"/>
    </xf>
    <xf numFmtId="0" fontId="0" fillId="0" borderId="0" xfId="0" applyFont="1"/>
    <xf numFmtId="0" fontId="17" fillId="0" borderId="0" xfId="15" applyAlignment="1">
      <alignment horizontal="left"/>
    </xf>
    <xf numFmtId="168" fontId="17" fillId="0" borderId="0" xfId="15" applyNumberFormat="1" applyAlignment="1">
      <alignment horizontal="right"/>
    </xf>
    <xf numFmtId="0" fontId="1" fillId="0" borderId="0" xfId="16" applyFont="1" applyAlignment="1">
      <alignment horizontal="left" vertical="top" wrapText="1"/>
    </xf>
    <xf numFmtId="0" fontId="4" fillId="0" borderId="0" xfId="16" applyAlignment="1">
      <alignment horizontal="left" vertical="top" wrapText="1"/>
    </xf>
    <xf numFmtId="0" fontId="0" fillId="5" borderId="18" xfId="0" applyNumberFormat="1" applyFont="1" applyFill="1" applyBorder="1" applyAlignment="1">
      <alignment horizontal="center" vertical="center"/>
    </xf>
    <xf numFmtId="0" fontId="0" fillId="5" borderId="7" xfId="0" applyFont="1" applyFill="1" applyBorder="1" applyAlignment="1">
      <alignment horizontal="center" vertical="center" wrapText="1"/>
    </xf>
    <xf numFmtId="0" fontId="0" fillId="0" borderId="0" xfId="0" applyAlignment="1">
      <alignment horizontal="center" vertical="center" wrapText="1"/>
    </xf>
  </cellXfs>
  <cellStyles count="23">
    <cellStyle name="Body" xfId="1"/>
    <cellStyle name="Calc Currency (0)" xfId="2"/>
    <cellStyle name="Copied" xfId="3"/>
    <cellStyle name="Entered" xfId="4"/>
    <cellStyle name="Grey" xfId="5"/>
    <cellStyle name="Header1" xfId="6"/>
    <cellStyle name="Header2" xfId="7"/>
    <cellStyle name="Input [yellow]" xfId="8"/>
    <cellStyle name="Link" xfId="17" builtinId="8"/>
    <cellStyle name="Normal - Style1" xfId="9"/>
    <cellStyle name="Normal 2" xfId="16"/>
    <cellStyle name="Normal 3" xfId="18"/>
    <cellStyle name="Normal 4" xfId="20"/>
    <cellStyle name="Normal 5" xfId="21"/>
    <cellStyle name="Normal 6" xfId="19"/>
    <cellStyle name="Percent [2]" xfId="10"/>
    <cellStyle name="Prozent" xfId="22" builtinId="5"/>
    <cellStyle name="RevList" xfId="11"/>
    <cellStyle name="Standard" xfId="0" builtinId="0"/>
    <cellStyle name="Subtotal" xfId="12"/>
    <cellStyle name="Title 2" xfId="15"/>
    <cellStyle name="Überschrift 2" xfId="13" builtinId="17"/>
    <cellStyle name="Überschrift 3" xfId="14" builtinId="18"/>
  </cellStyles>
  <dxfs count="21">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fill>
        <patternFill>
          <bgColor rgb="FFFF5050"/>
        </patternFill>
      </fill>
    </dxf>
    <dxf>
      <fill>
        <patternFill>
          <bgColor rgb="FFFF9933"/>
        </patternFill>
      </fill>
    </dxf>
    <dxf>
      <fill>
        <patternFill>
          <bgColor rgb="FFFFFF00"/>
        </patternFill>
      </fill>
    </dxf>
    <dxf>
      <fill>
        <patternFill>
          <bgColor rgb="FF99FF33"/>
        </patternFill>
      </fill>
    </dxf>
    <dxf>
      <fill>
        <patternFill>
          <bgColor rgb="FFFF5050"/>
        </patternFill>
      </fill>
    </dxf>
    <dxf>
      <fill>
        <patternFill>
          <bgColor rgb="FFFF9933"/>
        </patternFill>
      </fill>
    </dxf>
    <dxf>
      <fill>
        <patternFill>
          <bgColor rgb="FFFFFF00"/>
        </patternFill>
      </fill>
    </dxf>
    <dxf>
      <fill>
        <patternFill>
          <bgColor rgb="FF99FF33"/>
        </patternFill>
      </fill>
    </dxf>
    <dxf>
      <numFmt numFmtId="14" formatCode="0.00%"/>
    </dxf>
    <dxf>
      <numFmt numFmtId="1" formatCode="0"/>
    </dxf>
    <dxf>
      <font>
        <b val="0"/>
        <i val="0"/>
        <strike val="0"/>
        <condense val="0"/>
        <extend val="0"/>
        <outline val="0"/>
        <shadow val="0"/>
        <u val="none"/>
        <vertAlign val="baseline"/>
        <sz val="10"/>
        <color theme="1"/>
        <name val="Arial"/>
        <scheme val="none"/>
      </font>
      <numFmt numFmtId="2" formatCode="0.00"/>
    </dxf>
    <dxf>
      <numFmt numFmtId="14" formatCode="0.00%"/>
    </dxf>
    <dxf>
      <font>
        <b val="0"/>
        <i val="0"/>
        <strike val="0"/>
        <condense val="0"/>
        <extend val="0"/>
        <outline val="0"/>
        <shadow val="0"/>
        <u val="none"/>
        <vertAlign val="baseline"/>
        <sz val="10"/>
        <color theme="1"/>
        <name val="Arial"/>
        <scheme val="none"/>
      </font>
      <numFmt numFmtId="14" formatCode="0.00%"/>
    </dxf>
    <dxf>
      <numFmt numFmtId="14" formatCode="0.00%"/>
    </dxf>
    <dxf>
      <numFmt numFmtId="0" formatCode="General"/>
    </dxf>
    <dxf>
      <numFmt numFmtId="0" formatCode="General"/>
    </dxf>
    <dxf>
      <numFmt numFmtId="0" formatCode="General"/>
    </dxf>
    <dxf>
      <alignment horizontal="general" vertical="top" textRotation="0" wrapText="1" indent="0" justifyLastLine="0" shrinkToFit="0" readingOrder="0"/>
    </dxf>
  </dxfs>
  <tableStyles count="0" defaultTableStyle="TableStyleMedium9" defaultPivotStyle="PivotStyleLight16"/>
  <colors>
    <mruColors>
      <color rgb="FF99FF33"/>
      <color rgb="FFFFFF00"/>
      <color rgb="FFFF9933"/>
      <color rgb="FFFF5050"/>
      <color rgb="FF3366FF"/>
      <color rgb="FFFEE6E7"/>
      <color rgb="FFFCFEA8"/>
      <color rgb="FFDCF0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0</xdr:row>
      <xdr:rowOff>1</xdr:rowOff>
    </xdr:from>
    <xdr:to>
      <xdr:col>12</xdr:col>
      <xdr:colOff>30481</xdr:colOff>
      <xdr:row>6</xdr:row>
      <xdr:rowOff>112930</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0976" y="1"/>
          <a:ext cx="8412480" cy="11987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843629" cy="269369"/>
    <xdr:sp macro="" textlink="">
      <xdr:nvSpPr>
        <xdr:cNvPr id="2" name="Bebu Ltd."/>
        <xdr:cNvSpPr>
          <a:spLocks/>
        </xdr:cNvSpPr>
      </xdr:nvSpPr>
      <xdr:spPr>
        <a:xfrm>
          <a:off x="0" y="0"/>
          <a:ext cx="843629" cy="269369"/>
        </a:xfrm>
        <a:prstGeom prst="rect">
          <a:avLst/>
        </a:prstGeom>
        <a:noFill/>
      </xdr:spPr>
      <xdr:txBody>
        <a:bodyPr wrap="square" lIns="91440" tIns="45720" rIns="91440" bIns="45720">
          <a:noAutofit/>
          <a:scene3d>
            <a:camera prst="orthographicFront"/>
            <a:lightRig rig="balanced" dir="t">
              <a:rot lat="0" lon="0" rev="2100000"/>
            </a:lightRig>
          </a:scene3d>
          <a:sp3d extrusionH="57150" prstMaterial="metal">
            <a:bevelT w="38100" h="25400"/>
            <a:contourClr>
              <a:schemeClr val="bg2"/>
            </a:contourClr>
          </a:sp3d>
        </a:bodyPr>
        <a:lstStyle/>
        <a:p>
          <a:pPr algn="ctr"/>
          <a:r>
            <a:rPr lang="en-US" sz="1200" b="0" i="0" cap="none" spc="0">
              <a:ln w="50800"/>
              <a:solidFill>
                <a:srgbClr val="000100"/>
              </a:solidFill>
              <a:effectLst/>
              <a:latin typeface="Arial"/>
            </a:rPr>
            <a:t>Bebu Ltd.</a:t>
          </a:r>
        </a:p>
      </xdr:txBody>
    </xdr:sp>
    <xdr:clientData/>
  </xdr:oneCellAnchor>
  <xdr:oneCellAnchor>
    <xdr:from>
      <xdr:col>0</xdr:col>
      <xdr:colOff>0</xdr:colOff>
      <xdr:row>1</xdr:row>
      <xdr:rowOff>0</xdr:rowOff>
    </xdr:from>
    <xdr:ext cx="1031051" cy="269369"/>
    <xdr:sp macro="" textlink="">
      <xdr:nvSpPr>
        <xdr:cNvPr id="3" name="BiMoDa AG"/>
        <xdr:cNvSpPr>
          <a:spLocks/>
        </xdr:cNvSpPr>
      </xdr:nvSpPr>
      <xdr:spPr>
        <a:xfrm>
          <a:off x="0" y="161925"/>
          <a:ext cx="1031051" cy="269369"/>
        </a:xfrm>
        <a:prstGeom prst="rect">
          <a:avLst/>
        </a:prstGeom>
        <a:noFill/>
      </xdr:spPr>
      <xdr:txBody>
        <a:bodyPr wrap="square" lIns="91440" tIns="45720" rIns="91440" bIns="45720">
          <a:noAutofit/>
          <a:scene3d>
            <a:camera prst="orthographicFront"/>
            <a:lightRig rig="flat" dir="tl">
              <a:rot lat="0" lon="0" rev="6600000"/>
            </a:lightRig>
          </a:scene3d>
          <a:sp3d extrusionH="25400" contourW="8890">
            <a:bevelT w="38100" h="31750"/>
            <a:contourClr>
              <a:schemeClr val="accent2">
                <a:shade val="75000"/>
              </a:schemeClr>
            </a:contourClr>
          </a:sp3d>
        </a:bodyPr>
        <a:lstStyle/>
        <a:p>
          <a:pPr algn="ctr"/>
          <a:r>
            <a:rPr lang="en-US" sz="1200" b="1" i="0" cap="none" spc="0">
              <a:ln w="11430"/>
              <a:gradFill flip="none" rotWithShape="1">
                <a:gsLst>
                  <a:gs pos="0">
                    <a:srgbClr val="000101"/>
                  </a:gs>
                  <a:gs pos="75000">
                    <a:schemeClr val="accent2">
                      <a:tint val="90000"/>
                      <a:shade val="60000"/>
                      <a:satMod val="240000"/>
                    </a:schemeClr>
                  </a:gs>
                  <a:gs pos="100000">
                    <a:schemeClr val="accent2">
                      <a:tint val="100000"/>
                      <a:shade val="50000"/>
                      <a:satMod val="240000"/>
                    </a:schemeClr>
                  </a:gs>
                </a:gsLst>
                <a:lin ang="5400000" scaled="0"/>
                <a:tileRect/>
              </a:gradFill>
              <a:effectLst>
                <a:outerShdw blurRad="50800" dist="39000" dir="5460000" algn="tl">
                  <a:srgbClr val="000000">
                    <a:alpha val="38000"/>
                  </a:srgbClr>
                </a:outerShdw>
              </a:effectLst>
              <a:latin typeface="Arial"/>
            </a:rPr>
            <a:t>BiMoDa AG</a:t>
          </a:r>
        </a:p>
      </xdr:txBody>
    </xdr:sp>
    <xdr:clientData/>
  </xdr:oneCellAnchor>
  <xdr:oneCellAnchor>
    <xdr:from>
      <xdr:col>0</xdr:col>
      <xdr:colOff>0</xdr:colOff>
      <xdr:row>2</xdr:row>
      <xdr:rowOff>0</xdr:rowOff>
    </xdr:from>
    <xdr:ext cx="851323" cy="269369"/>
    <xdr:sp macro="" textlink="">
      <xdr:nvSpPr>
        <xdr:cNvPr id="4" name="Dido Ltd."/>
        <xdr:cNvSpPr>
          <a:spLocks/>
        </xdr:cNvSpPr>
      </xdr:nvSpPr>
      <xdr:spPr>
        <a:xfrm>
          <a:off x="0" y="323850"/>
          <a:ext cx="851323" cy="269369"/>
        </a:xfrm>
        <a:prstGeom prst="rect">
          <a:avLst/>
        </a:prstGeom>
        <a:noFill/>
      </xdr:spPr>
      <xdr:txBody>
        <a:bodyPr wrap="square" lIns="91440" tIns="45720" rIns="91440" bIns="45720">
          <a:noAutofit/>
        </a:bodyPr>
        <a:lstStyle/>
        <a:p>
          <a:pPr algn="ctr"/>
          <a:r>
            <a:rPr lang="en-US" sz="1200" b="1" i="0" cap="none" spc="0">
              <a:ln w="31550" cmpd="sng">
                <a:gradFill>
                  <a:gsLst>
                    <a:gs pos="70000">
                      <a:schemeClr val="accent6">
                        <a:shade val="50000"/>
                        <a:satMod val="190000"/>
                      </a:schemeClr>
                    </a:gs>
                    <a:gs pos="0">
                      <a:schemeClr val="accent6">
                        <a:tint val="77000"/>
                        <a:satMod val="180000"/>
                      </a:schemeClr>
                    </a:gs>
                  </a:gsLst>
                  <a:lin ang="5400000"/>
                </a:gradFill>
                <a:prstDash val="solid"/>
              </a:ln>
              <a:solidFill>
                <a:srgbClr val="010001"/>
              </a:solidFill>
              <a:effectLst>
                <a:outerShdw blurRad="50800" dist="40000" dir="5400000" algn="tl" rotWithShape="0">
                  <a:srgbClr val="000000">
                    <a:shade val="5000"/>
                    <a:satMod val="120000"/>
                    <a:alpha val="33000"/>
                  </a:srgbClr>
                </a:outerShdw>
              </a:effectLst>
              <a:latin typeface="Arial"/>
            </a:rPr>
            <a:t>Dido Ltd.</a:t>
          </a:r>
        </a:p>
      </xdr:txBody>
    </xdr:sp>
    <xdr:clientData/>
  </xdr:oneCellAnchor>
  <xdr:oneCellAnchor>
    <xdr:from>
      <xdr:col>0</xdr:col>
      <xdr:colOff>0</xdr:colOff>
      <xdr:row>3</xdr:row>
      <xdr:rowOff>0</xdr:rowOff>
    </xdr:from>
    <xdr:ext cx="988668" cy="269369"/>
    <xdr:sp macro="" textlink="">
      <xdr:nvSpPr>
        <xdr:cNvPr id="5" name="BiBeMu AG"/>
        <xdr:cNvSpPr>
          <a:spLocks/>
        </xdr:cNvSpPr>
      </xdr:nvSpPr>
      <xdr:spPr>
        <a:xfrm>
          <a:off x="0" y="485775"/>
          <a:ext cx="988668" cy="269369"/>
        </a:xfrm>
        <a:prstGeom prst="rect">
          <a:avLst/>
        </a:prstGeom>
        <a:noFill/>
      </xdr:spPr>
      <xdr:txBody>
        <a:bodyPr wrap="square" lIns="91440" tIns="45720" rIns="91440" bIns="45720">
          <a:noAutofit/>
          <a:scene3d>
            <a:camera prst="orthographicFront"/>
            <a:lightRig rig="flat" dir="t">
              <a:rot lat="0" lon="0" rev="18900000"/>
            </a:lightRig>
          </a:scene3d>
          <a:sp3d extrusionH="31750" contourW="6350" prstMaterial="powder">
            <a:bevelT w="19050" h="19050" prst="angle"/>
            <a:contourClr>
              <a:schemeClr val="accent3">
                <a:tint val="100000"/>
                <a:shade val="100000"/>
                <a:satMod val="100000"/>
                <a:hueMod val="100000"/>
              </a:schemeClr>
            </a:contourClr>
          </a:sp3d>
        </a:bodyPr>
        <a:lstStyle/>
        <a:p>
          <a:pPr algn="ctr"/>
          <a:r>
            <a:rPr lang="en-US" sz="1200" b="0" i="0" cap="none" spc="0">
              <a:ln/>
              <a:solidFill>
                <a:srgbClr val="000101"/>
              </a:solidFill>
              <a:effectLst/>
              <a:latin typeface="Arial"/>
            </a:rPr>
            <a:t>BiBeMu AG</a:t>
          </a:r>
        </a:p>
      </xdr:txBody>
    </xdr:sp>
    <xdr:clientData/>
  </xdr:oneCellAnchor>
  <xdr:oneCellAnchor>
    <xdr:from>
      <xdr:col>0</xdr:col>
      <xdr:colOff>0</xdr:colOff>
      <xdr:row>4</xdr:row>
      <xdr:rowOff>0</xdr:rowOff>
    </xdr:from>
    <xdr:ext cx="827983" cy="269369"/>
    <xdr:sp macro="" textlink="">
      <xdr:nvSpPr>
        <xdr:cNvPr id="6" name="Mula Ag"/>
        <xdr:cNvSpPr>
          <a:spLocks/>
        </xdr:cNvSpPr>
      </xdr:nvSpPr>
      <xdr:spPr>
        <a:xfrm>
          <a:off x="0" y="647700"/>
          <a:ext cx="827983" cy="269369"/>
        </a:xfrm>
        <a:prstGeom prst="rect">
          <a:avLst/>
        </a:prstGeom>
        <a:noFill/>
      </xdr:spPr>
      <xdr:txBody>
        <a:bodyPr wrap="square" lIns="91440" tIns="45720" rIns="91440" bIns="45720">
          <a:noAutofit/>
        </a:bodyPr>
        <a:lstStyle/>
        <a:p>
          <a:pPr algn="ctr"/>
          <a:r>
            <a:rPr lang="en-US" sz="1200" b="1" i="1" cap="none" spc="50">
              <a:ln w="13500">
                <a:solidFill>
                  <a:schemeClr val="accent1">
                    <a:shade val="2500"/>
                    <a:alpha val="6500"/>
                  </a:schemeClr>
                </a:solidFill>
                <a:prstDash val="solid"/>
              </a:ln>
              <a:solidFill>
                <a:srgbClr val="010101">
                  <a:alpha val="95000"/>
                </a:srgbClr>
              </a:solidFill>
              <a:effectLst>
                <a:innerShdw blurRad="50900" dist="38500" dir="13500000">
                  <a:srgbClr val="000000">
                    <a:alpha val="60000"/>
                  </a:srgbClr>
                </a:innerShdw>
              </a:effectLst>
              <a:latin typeface="Arial"/>
            </a:rPr>
            <a:t>Mula Ag</a:t>
          </a:r>
        </a:p>
      </xdr:txBody>
    </xdr:sp>
    <xdr:clientData/>
  </xdr:oneCellAnchor>
  <xdr:oneCellAnchor>
    <xdr:from>
      <xdr:col>0</xdr:col>
      <xdr:colOff>0</xdr:colOff>
      <xdr:row>5</xdr:row>
      <xdr:rowOff>0</xdr:rowOff>
    </xdr:from>
    <xdr:ext cx="1272721" cy="269369"/>
    <xdr:sp macro="" textlink="">
      <xdr:nvSpPr>
        <xdr:cNvPr id="7" name="Biarmu Gmbh"/>
        <xdr:cNvSpPr>
          <a:spLocks/>
        </xdr:cNvSpPr>
      </xdr:nvSpPr>
      <xdr:spPr>
        <a:xfrm>
          <a:off x="0" y="809625"/>
          <a:ext cx="1272721" cy="269369"/>
        </a:xfrm>
        <a:prstGeom prst="rect">
          <a:avLst/>
        </a:prstGeom>
        <a:noFill/>
      </xdr:spPr>
      <xdr:txBody>
        <a:bodyPr wrap="square" lIns="91440" tIns="45720" rIns="91440" bIns="45720">
          <a:noAutofit/>
        </a:bodyPr>
        <a:lstStyle/>
        <a:p>
          <a:pPr algn="ctr"/>
          <a:r>
            <a:rPr lang="en-US" sz="1200" b="1" i="0" cap="none" spc="50">
              <a:ln w="12700" cmpd="sng">
                <a:solidFill>
                  <a:schemeClr val="accent6">
                    <a:satMod val="120000"/>
                    <a:shade val="80000"/>
                  </a:schemeClr>
                </a:solidFill>
                <a:prstDash val="solid"/>
              </a:ln>
              <a:solidFill>
                <a:srgbClr val="010001"/>
              </a:solidFill>
              <a:effectLst>
                <a:glow rad="53100">
                  <a:schemeClr val="accent6">
                    <a:satMod val="180000"/>
                    <a:alpha val="30000"/>
                  </a:schemeClr>
                </a:glow>
              </a:effectLst>
              <a:latin typeface="Arial"/>
            </a:rPr>
            <a:t>Biarmu Gmbh</a:t>
          </a:r>
        </a:p>
      </xdr:txBody>
    </xdr:sp>
    <xdr:clientData/>
  </xdr:oneCellAnchor>
  <xdr:oneCellAnchor>
    <xdr:from>
      <xdr:col>0</xdr:col>
      <xdr:colOff>0</xdr:colOff>
      <xdr:row>6</xdr:row>
      <xdr:rowOff>0</xdr:rowOff>
    </xdr:from>
    <xdr:ext cx="1568185" cy="269369"/>
    <xdr:sp macro="" textlink="">
      <xdr:nvSpPr>
        <xdr:cNvPr id="8" name="Luar Associates"/>
        <xdr:cNvSpPr>
          <a:spLocks/>
        </xdr:cNvSpPr>
      </xdr:nvSpPr>
      <xdr:spPr>
        <a:xfrm>
          <a:off x="0" y="971550"/>
          <a:ext cx="1568185" cy="269369"/>
        </a:xfrm>
        <a:prstGeom prst="rect">
          <a:avLst/>
        </a:prstGeom>
        <a:noFill/>
      </xdr:spPr>
      <xdr:txBody>
        <a:bodyPr wrap="square" lIns="91440" tIns="45720" rIns="91440" bIns="45720">
          <a:noAutofit/>
          <a:scene3d>
            <a:camera prst="orthographicFront"/>
            <a:lightRig rig="soft" dir="t">
              <a:rot lat="0" lon="0" rev="10800000"/>
            </a:lightRig>
          </a:scene3d>
          <a:sp3d>
            <a:bevelT w="27940" h="12700"/>
            <a:contourClr>
              <a:srgbClr val="DDDDDD"/>
            </a:contourClr>
          </a:sp3d>
        </a:bodyPr>
        <a:lstStyle/>
        <a:p>
          <a:pPr algn="ctr"/>
          <a:r>
            <a:rPr lang="en-US" sz="1200" b="0" i="0" cap="none" spc="150">
              <a:ln w="11430"/>
              <a:solidFill>
                <a:srgbClr val="000100"/>
              </a:solidFill>
              <a:effectLst>
                <a:outerShdw blurRad="25400" algn="tl" rotWithShape="0">
                  <a:srgbClr val="000000">
                    <a:alpha val="43000"/>
                  </a:srgbClr>
                </a:outerShdw>
              </a:effectLst>
              <a:latin typeface="Arial"/>
            </a:rPr>
            <a:t>Luar Associates</a:t>
          </a:r>
        </a:p>
      </xdr:txBody>
    </xdr:sp>
    <xdr:clientData/>
  </xdr:oneCellAnchor>
  <xdr:oneCellAnchor>
    <xdr:from>
      <xdr:col>0</xdr:col>
      <xdr:colOff>0</xdr:colOff>
      <xdr:row>7</xdr:row>
      <xdr:rowOff>0</xdr:rowOff>
    </xdr:from>
    <xdr:ext cx="1630382" cy="269369"/>
    <xdr:sp macro="" textlink="">
      <xdr:nvSpPr>
        <xdr:cNvPr id="9" name="Youyesus &amp; Partners"/>
        <xdr:cNvSpPr>
          <a:spLocks/>
        </xdr:cNvSpPr>
      </xdr:nvSpPr>
      <xdr:spPr>
        <a:xfrm>
          <a:off x="0" y="1133475"/>
          <a:ext cx="1630382" cy="269369"/>
        </a:xfrm>
        <a:prstGeom prst="rect">
          <a:avLst/>
        </a:prstGeom>
        <a:noFill/>
      </xdr:spPr>
      <xdr:txBody>
        <a:bodyPr wrap="square" lIns="91440" tIns="45720" rIns="91440" bIns="45720">
          <a:noAutofit/>
        </a:bodyPr>
        <a:lstStyle/>
        <a:p>
          <a:pPr algn="ctr"/>
          <a:r>
            <a:rPr lang="en-US" sz="1200" b="0" i="0" cap="none" spc="0">
              <a:ln w="18000">
                <a:solidFill>
                  <a:schemeClr val="accent2">
                    <a:satMod val="140000"/>
                  </a:schemeClr>
                </a:solidFill>
                <a:prstDash val="solid"/>
                <a:miter lim="800000"/>
              </a:ln>
              <a:solidFill>
                <a:srgbClr val="010100"/>
              </a:solidFill>
              <a:effectLst>
                <a:outerShdw blurRad="25500" dist="23000" dir="7020000" algn="tl">
                  <a:srgbClr val="000000">
                    <a:alpha val="50000"/>
                  </a:srgbClr>
                </a:outerShdw>
              </a:effectLst>
              <a:latin typeface="Arial"/>
            </a:rPr>
            <a:t>Youyesus &amp; Partners</a:t>
          </a:r>
        </a:p>
      </xdr:txBody>
    </xdr:sp>
    <xdr:clientData/>
  </xdr:oneCellAnchor>
  <xdr:oneCellAnchor>
    <xdr:from>
      <xdr:col>0</xdr:col>
      <xdr:colOff>0</xdr:colOff>
      <xdr:row>8</xdr:row>
      <xdr:rowOff>0</xdr:rowOff>
    </xdr:from>
    <xdr:ext cx="1775165" cy="269369"/>
    <xdr:sp macro="" textlink="">
      <xdr:nvSpPr>
        <xdr:cNvPr id="10" name="NOYOU &amp; PARTNERS"/>
        <xdr:cNvSpPr>
          <a:spLocks/>
        </xdr:cNvSpPr>
      </xdr:nvSpPr>
      <xdr:spPr>
        <a:xfrm>
          <a:off x="0" y="1295400"/>
          <a:ext cx="1775165" cy="269369"/>
        </a:xfrm>
        <a:prstGeom prst="rect">
          <a:avLst/>
        </a:prstGeom>
        <a:noFill/>
      </xdr:spPr>
      <xdr:txBody>
        <a:bodyPr wrap="square" lIns="91440" tIns="45720" rIns="91440" bIns="45720">
          <a:noAutofit/>
        </a:bodyPr>
        <a:lstStyle/>
        <a:p>
          <a:pPr algn="ctr"/>
          <a:r>
            <a:rPr lang="en-US" sz="1200" b="0" i="0" cap="none" spc="0">
              <a:ln w="900" cmpd="sng">
                <a:solidFill>
                  <a:schemeClr val="accent1">
                    <a:satMod val="190000"/>
                    <a:alpha val="55000"/>
                  </a:schemeClr>
                </a:solidFill>
                <a:prstDash val="solid"/>
              </a:ln>
              <a:solidFill>
                <a:srgbClr val="000001"/>
              </a:solidFill>
              <a:effectLst>
                <a:innerShdw blurRad="101600" dist="76200" dir="5400000">
                  <a:schemeClr val="accent1">
                    <a:satMod val="190000"/>
                    <a:tint val="100000"/>
                    <a:alpha val="74000"/>
                  </a:schemeClr>
                </a:innerShdw>
              </a:effectLst>
              <a:latin typeface="Arial"/>
            </a:rPr>
            <a:t>NOYOU &amp; PARTNERS</a:t>
          </a:r>
        </a:p>
      </xdr:txBody>
    </xdr:sp>
    <xdr:clientData/>
  </xdr:oneCellAnchor>
  <xdr:oneCellAnchor>
    <xdr:from>
      <xdr:col>0</xdr:col>
      <xdr:colOff>0</xdr:colOff>
      <xdr:row>9</xdr:row>
      <xdr:rowOff>0</xdr:rowOff>
    </xdr:from>
    <xdr:ext cx="2271391" cy="269369"/>
    <xdr:sp macro="" textlink="">
      <xdr:nvSpPr>
        <xdr:cNvPr id="11" name="LOVEBU ASSOCIATES"/>
        <xdr:cNvSpPr>
          <a:spLocks/>
        </xdr:cNvSpPr>
      </xdr:nvSpPr>
      <xdr:spPr>
        <a:xfrm>
          <a:off x="0" y="1457325"/>
          <a:ext cx="2271391" cy="269369"/>
        </a:xfrm>
        <a:prstGeom prst="rect">
          <a:avLst/>
        </a:prstGeom>
        <a:noFill/>
      </xdr:spPr>
      <xdr:txBody>
        <a:bodyPr wrap="square" lIns="91440" tIns="45720" rIns="91440" bIns="45720">
          <a:noAutofit/>
        </a:bodyPr>
        <a:lstStyle/>
        <a:p>
          <a:pPr algn="ctr"/>
          <a:r>
            <a:rPr lang="en-US" sz="1200" b="0" i="0" cap="none" spc="200">
              <a:ln w="29210">
                <a:solidFill>
                  <a:schemeClr val="accent3">
                    <a:tint val="10000"/>
                  </a:schemeClr>
                </a:solidFill>
              </a:ln>
              <a:solidFill>
                <a:srgbClr val="010000">
                  <a:alpha val="50000"/>
                </a:srgbClr>
              </a:solidFill>
              <a:effectLst>
                <a:innerShdw blurRad="50800" dist="50800" dir="8100000">
                  <a:srgbClr val="7D7D7D">
                    <a:alpha val="73000"/>
                  </a:srgbClr>
                </a:innerShdw>
              </a:effectLst>
              <a:latin typeface="Arial"/>
            </a:rPr>
            <a:t>LOVEBU ASSOCIATES</a:t>
          </a:r>
        </a:p>
      </xdr:txBody>
    </xdr:sp>
    <xdr:clientData/>
  </xdr:oneCellAnchor>
  <xdr:oneCellAnchor>
    <xdr:from>
      <xdr:col>0</xdr:col>
      <xdr:colOff>0</xdr:colOff>
      <xdr:row>10</xdr:row>
      <xdr:rowOff>0</xdr:rowOff>
    </xdr:from>
    <xdr:ext cx="1914307" cy="269369"/>
    <xdr:sp macro="" textlink="">
      <xdr:nvSpPr>
        <xdr:cNvPr id="12" name="TechLuNo Associates"/>
        <xdr:cNvSpPr>
          <a:spLocks/>
        </xdr:cNvSpPr>
      </xdr:nvSpPr>
      <xdr:spPr>
        <a:xfrm>
          <a:off x="0" y="1619250"/>
          <a:ext cx="1914307" cy="269369"/>
        </a:xfrm>
        <a:prstGeom prst="rect">
          <a:avLst/>
        </a:prstGeom>
        <a:noFill/>
      </xdr:spPr>
      <xdr:txBody>
        <a:bodyPr wrap="square" lIns="91440" tIns="45720" rIns="91440" bIns="45720">
          <a:noAutofit/>
          <a:scene3d>
            <a:camera prst="orthographicFront"/>
            <a:lightRig rig="soft" dir="tl">
              <a:rot lat="0" lon="0" rev="0"/>
            </a:lightRig>
          </a:scene3d>
          <a:sp3d contourW="25400" prstMaterial="matte">
            <a:bevelT w="25400" h="55880" prst="artDeco"/>
            <a:contourClr>
              <a:schemeClr val="accent2">
                <a:tint val="20000"/>
              </a:schemeClr>
            </a:contourClr>
          </a:sp3d>
        </a:bodyPr>
        <a:lstStyle/>
        <a:p>
          <a:pPr algn="ctr"/>
          <a:r>
            <a:rPr lang="en-US" sz="1200" b="1" i="0" cap="none" spc="50">
              <a:ln w="11430"/>
              <a:gradFill flip="none" rotWithShape="1">
                <a:gsLst>
                  <a:gs pos="25000">
                    <a:srgbClr val="000101"/>
                  </a:gs>
                  <a:gs pos="100000">
                    <a:schemeClr val="accent2">
                      <a:shade val="45000"/>
                      <a:satMod val="165000"/>
                    </a:schemeClr>
                  </a:gs>
                </a:gsLst>
                <a:lin ang="5400000" scaled="0"/>
                <a:tileRect/>
              </a:gradFill>
              <a:effectLst>
                <a:outerShdw blurRad="76200" dist="50800" dir="5400000" algn="tl" rotWithShape="0">
                  <a:srgbClr val="000000">
                    <a:alpha val="65000"/>
                  </a:srgbClr>
                </a:outerShdw>
              </a:effectLst>
              <a:latin typeface="Arial"/>
            </a:rPr>
            <a:t>TechLuNo Associates</a:t>
          </a:r>
        </a:p>
      </xdr:txBody>
    </xdr:sp>
    <xdr:clientData/>
  </xdr:oneCellAnchor>
  <xdr:oneCellAnchor>
    <xdr:from>
      <xdr:col>0</xdr:col>
      <xdr:colOff>0</xdr:colOff>
      <xdr:row>11</xdr:row>
      <xdr:rowOff>0</xdr:rowOff>
    </xdr:from>
    <xdr:ext cx="1262461" cy="269369"/>
    <xdr:sp macro="" textlink="">
      <xdr:nvSpPr>
        <xdr:cNvPr id="13" name="FutureBeAr Inc."/>
        <xdr:cNvSpPr>
          <a:spLocks/>
        </xdr:cNvSpPr>
      </xdr:nvSpPr>
      <xdr:spPr>
        <a:xfrm>
          <a:off x="0" y="1781175"/>
          <a:ext cx="1262461" cy="269369"/>
        </a:xfrm>
        <a:prstGeom prst="rect">
          <a:avLst/>
        </a:prstGeom>
        <a:noFill/>
      </xdr:spPr>
      <xdr:txBody>
        <a:bodyPr wrap="square" lIns="91440" tIns="45720" rIns="91440" bIns="45720">
          <a:noAutofit/>
        </a:bodyPr>
        <a:lstStyle/>
        <a:p>
          <a:pPr algn="ctr"/>
          <a:r>
            <a:rPr lang="en-US" sz="1200" b="0" i="0" cap="none" spc="0">
              <a:ln w="17780" cmpd="sng">
                <a:solidFill>
                  <a:schemeClr val="accent1">
                    <a:tint val="3000"/>
                  </a:schemeClr>
                </a:solidFill>
                <a:prstDash val="solid"/>
                <a:miter lim="800000"/>
              </a:ln>
              <a:gradFill flip="none" rotWithShape="1">
                <a:gsLst>
                  <a:gs pos="10000">
                    <a:srgbClr val="010101"/>
                  </a:gs>
                  <a:gs pos="90000">
                    <a:schemeClr val="accent1">
                      <a:shade val="50000"/>
                      <a:satMod val="100000"/>
                    </a:schemeClr>
                  </a:gs>
                </a:gsLst>
                <a:lin ang="5400000" scaled="0"/>
                <a:tileRect/>
              </a:gradFill>
              <a:effectLst>
                <a:outerShdw blurRad="55000" dist="50800" dir="5400000" algn="tl">
                  <a:srgbClr val="000000">
                    <a:alpha val="33000"/>
                  </a:srgbClr>
                </a:outerShdw>
              </a:effectLst>
              <a:latin typeface="Arial"/>
            </a:rPr>
            <a:t>FutureBeAr Inc.</a:t>
          </a:r>
        </a:p>
      </xdr:txBody>
    </xdr:sp>
    <xdr:clientData/>
  </xdr:oneCellAnchor>
  <xdr:oneCellAnchor>
    <xdr:from>
      <xdr:col>0</xdr:col>
      <xdr:colOff>0</xdr:colOff>
      <xdr:row>12</xdr:row>
      <xdr:rowOff>0</xdr:rowOff>
    </xdr:from>
    <xdr:ext cx="1381596" cy="269369"/>
    <xdr:sp macro="" textlink="">
      <xdr:nvSpPr>
        <xdr:cNvPr id="14" name="BuYouBe GmbH"/>
        <xdr:cNvSpPr>
          <a:spLocks/>
        </xdr:cNvSpPr>
      </xdr:nvSpPr>
      <xdr:spPr>
        <a:xfrm>
          <a:off x="0" y="1943100"/>
          <a:ext cx="1381596" cy="269369"/>
        </a:xfrm>
        <a:prstGeom prst="rect">
          <a:avLst/>
        </a:prstGeom>
        <a:noFill/>
      </xdr:spPr>
      <xdr:txBody>
        <a:bodyPr wrap="square" lIns="91440" tIns="45720" rIns="91440" bIns="45720">
          <a:noAutofit/>
        </a:bodyPr>
        <a:lstStyle/>
        <a:p>
          <a:pPr algn="ctr"/>
          <a:r>
            <a:rPr lang="en-US" sz="1200" b="1" i="0" cap="none" spc="0">
              <a:ln w="12700">
                <a:solidFill>
                  <a:schemeClr val="tx2">
                    <a:satMod val="155000"/>
                  </a:schemeClr>
                </a:solidFill>
                <a:prstDash val="solid"/>
              </a:ln>
              <a:solidFill>
                <a:srgbClr val="010101"/>
              </a:solidFill>
              <a:effectLst>
                <a:outerShdw blurRad="41275" dist="20320" dir="1800000" algn="tl" rotWithShape="0">
                  <a:srgbClr val="000000">
                    <a:alpha val="40000"/>
                  </a:srgbClr>
                </a:outerShdw>
              </a:effectLst>
              <a:latin typeface="Arial"/>
            </a:rPr>
            <a:t>BuYouBe GmbH</a:t>
          </a:r>
        </a:p>
      </xdr:txBody>
    </xdr:sp>
    <xdr:clientData/>
  </xdr:oneCellAnchor>
  <xdr:oneCellAnchor>
    <xdr:from>
      <xdr:col>0</xdr:col>
      <xdr:colOff>0</xdr:colOff>
      <xdr:row>13</xdr:row>
      <xdr:rowOff>0</xdr:rowOff>
    </xdr:from>
    <xdr:ext cx="997131" cy="269369"/>
    <xdr:sp macro="" textlink="">
      <xdr:nvSpPr>
        <xdr:cNvPr id="15" name="Bomi Gmbh"/>
        <xdr:cNvSpPr>
          <a:spLocks/>
        </xdr:cNvSpPr>
      </xdr:nvSpPr>
      <xdr:spPr>
        <a:xfrm>
          <a:off x="0" y="2105025"/>
          <a:ext cx="997131" cy="269369"/>
        </a:xfrm>
        <a:prstGeom prst="rect">
          <a:avLst/>
        </a:prstGeom>
        <a:noFill/>
      </xdr:spPr>
      <xdr:txBody>
        <a:bodyPr wrap="square" lIns="91440" tIns="45720" rIns="91440" bIns="45720">
          <a:noAutofit/>
        </a:bodyPr>
        <a:lstStyle/>
        <a:p>
          <a:pPr algn="ctr"/>
          <a:r>
            <a:rPr lang="en-US" sz="1200" b="0" i="0" cap="none" spc="0">
              <a:ln w="10541" cmpd="sng">
                <a:solidFill>
                  <a:schemeClr val="accent1">
                    <a:shade val="88000"/>
                    <a:satMod val="110000"/>
                  </a:schemeClr>
                </a:solidFill>
                <a:prstDash val="solid"/>
              </a:ln>
              <a:gradFill flip="none" rotWithShape="1">
                <a:gsLst>
                  <a:gs pos="0">
                    <a:srgbClr val="000001"/>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scaled="0"/>
                <a:tileRect/>
              </a:gradFill>
              <a:effectLst/>
              <a:latin typeface="Arial"/>
            </a:rPr>
            <a:t>Bomi Gmbh</a:t>
          </a:r>
        </a:p>
      </xdr:txBody>
    </xdr:sp>
    <xdr:clientData/>
  </xdr:oneCellAnchor>
  <xdr:oneCellAnchor>
    <xdr:from>
      <xdr:col>0</xdr:col>
      <xdr:colOff>0</xdr:colOff>
      <xdr:row>14</xdr:row>
      <xdr:rowOff>0</xdr:rowOff>
    </xdr:from>
    <xdr:ext cx="1347998" cy="269369"/>
    <xdr:sp macro="" textlink="">
      <xdr:nvSpPr>
        <xdr:cNvPr id="16" name="Bulile Associates"/>
        <xdr:cNvSpPr>
          <a:spLocks/>
        </xdr:cNvSpPr>
      </xdr:nvSpPr>
      <xdr:spPr>
        <a:xfrm>
          <a:off x="0" y="2266950"/>
          <a:ext cx="1347998" cy="269369"/>
        </a:xfrm>
        <a:prstGeom prst="rect">
          <a:avLst/>
        </a:prstGeom>
        <a:noFill/>
      </xdr:spPr>
      <xdr:txBody>
        <a:bodyPr wrap="square" lIns="91440" tIns="45720" rIns="91440" bIns="45720">
          <a:noAutofit/>
        </a:bodyPr>
        <a:lstStyle/>
        <a:p>
          <a:pPr algn="ctr"/>
          <a:r>
            <a:rPr lang="en-US" sz="1200" b="0" i="0" cap="none" spc="0">
              <a:ln w="18000">
                <a:solidFill>
                  <a:schemeClr val="accent2">
                    <a:satMod val="140000"/>
                  </a:schemeClr>
                </a:solidFill>
                <a:prstDash val="solid"/>
                <a:miter lim="800000"/>
              </a:ln>
              <a:solidFill>
                <a:srgbClr val="000000"/>
              </a:solidFill>
              <a:effectLst>
                <a:outerShdw blurRad="25500" dist="23000" dir="7020000" algn="tl">
                  <a:srgbClr val="000000">
                    <a:alpha val="50000"/>
                  </a:srgbClr>
                </a:outerShdw>
              </a:effectLst>
              <a:latin typeface="Arial"/>
            </a:rPr>
            <a:t>Bulile Associates</a:t>
          </a:r>
        </a:p>
      </xdr:txBody>
    </xdr:sp>
    <xdr:clientData/>
  </xdr:oneCellAnchor>
  <xdr:oneCellAnchor>
    <xdr:from>
      <xdr:col>0</xdr:col>
      <xdr:colOff>0</xdr:colOff>
      <xdr:row>15</xdr:row>
      <xdr:rowOff>0</xdr:rowOff>
    </xdr:from>
    <xdr:ext cx="1151277" cy="269369"/>
    <xdr:sp macro="" textlink="">
      <xdr:nvSpPr>
        <xdr:cNvPr id="17" name="LiLeBe GmbH"/>
        <xdr:cNvSpPr>
          <a:spLocks/>
        </xdr:cNvSpPr>
      </xdr:nvSpPr>
      <xdr:spPr>
        <a:xfrm>
          <a:off x="0" y="2428875"/>
          <a:ext cx="1151277" cy="269369"/>
        </a:xfrm>
        <a:prstGeom prst="rect">
          <a:avLst/>
        </a:prstGeom>
        <a:noFill/>
      </xdr:spPr>
      <xdr:txBody>
        <a:bodyPr wrap="square" lIns="91440" tIns="45720" rIns="91440" bIns="45720">
          <a:noAutofit/>
        </a:bodyPr>
        <a:lstStyle/>
        <a:p>
          <a:pPr algn="ctr"/>
          <a:r>
            <a:rPr lang="en-US" sz="1200" b="0" i="1" cap="none" spc="0">
              <a:ln w="17780" cmpd="sng">
                <a:solidFill>
                  <a:schemeClr val="accent1">
                    <a:tint val="3000"/>
                  </a:schemeClr>
                </a:solidFill>
                <a:prstDash val="solid"/>
                <a:miter lim="800000"/>
              </a:ln>
              <a:gradFill flip="none" rotWithShape="1">
                <a:gsLst>
                  <a:gs pos="10000">
                    <a:srgbClr val="010100"/>
                  </a:gs>
                  <a:gs pos="90000">
                    <a:schemeClr val="accent1">
                      <a:shade val="50000"/>
                      <a:satMod val="100000"/>
                    </a:schemeClr>
                  </a:gs>
                </a:gsLst>
                <a:lin ang="5400000" scaled="0"/>
                <a:tileRect/>
              </a:gradFill>
              <a:effectLst>
                <a:outerShdw blurRad="55000" dist="50800" dir="5400000" algn="tl">
                  <a:srgbClr val="000000">
                    <a:alpha val="33000"/>
                  </a:srgbClr>
                </a:outerShdw>
              </a:effectLst>
              <a:latin typeface="Arial"/>
            </a:rPr>
            <a:t>LiLeBe GmbH</a:t>
          </a:r>
        </a:p>
      </xdr:txBody>
    </xdr:sp>
    <xdr:clientData/>
  </xdr:oneCellAnchor>
  <xdr:oneCellAnchor>
    <xdr:from>
      <xdr:col>0</xdr:col>
      <xdr:colOff>0</xdr:colOff>
      <xdr:row>16</xdr:row>
      <xdr:rowOff>0</xdr:rowOff>
    </xdr:from>
    <xdr:ext cx="1176797" cy="269369"/>
    <xdr:sp macro="" textlink="">
      <xdr:nvSpPr>
        <xdr:cNvPr id="18" name="Limiyou Gmbh"/>
        <xdr:cNvSpPr>
          <a:spLocks/>
        </xdr:cNvSpPr>
      </xdr:nvSpPr>
      <xdr:spPr>
        <a:xfrm>
          <a:off x="0" y="2590800"/>
          <a:ext cx="1176797" cy="269369"/>
        </a:xfrm>
        <a:prstGeom prst="rect">
          <a:avLst/>
        </a:prstGeom>
        <a:noFill/>
      </xdr:spPr>
      <xdr:txBody>
        <a:bodyPr wrap="square" lIns="91440" tIns="45720" rIns="91440" bIns="45720">
          <a:noAutofit/>
        </a:bodyPr>
        <a:lstStyle/>
        <a:p>
          <a:pPr algn="ctr"/>
          <a:r>
            <a:rPr lang="en-US" sz="1200" b="0" i="1" cap="none" spc="0">
              <a:ln w="10160">
                <a:solidFill>
                  <a:schemeClr val="accent1"/>
                </a:solidFill>
                <a:prstDash val="solid"/>
              </a:ln>
              <a:solidFill>
                <a:srgbClr val="010100"/>
              </a:solidFill>
              <a:effectLst>
                <a:outerShdw blurRad="38100" dist="32000" dir="5400000" algn="tl">
                  <a:srgbClr val="000000">
                    <a:alpha val="30000"/>
                  </a:srgbClr>
                </a:outerShdw>
              </a:effectLst>
              <a:latin typeface="Arial"/>
            </a:rPr>
            <a:t>Limiyou Gmbh</a:t>
          </a:r>
        </a:p>
      </xdr:txBody>
    </xdr:sp>
    <xdr:clientData/>
  </xdr:oneCellAnchor>
  <xdr:oneCellAnchor>
    <xdr:from>
      <xdr:col>0</xdr:col>
      <xdr:colOff>0</xdr:colOff>
      <xdr:row>17</xdr:row>
      <xdr:rowOff>0</xdr:rowOff>
    </xdr:from>
    <xdr:ext cx="1602618" cy="269369"/>
    <xdr:sp macro="" textlink="">
      <xdr:nvSpPr>
        <xdr:cNvPr id="19" name="Debudu &amp; Partners"/>
        <xdr:cNvSpPr>
          <a:spLocks/>
        </xdr:cNvSpPr>
      </xdr:nvSpPr>
      <xdr:spPr>
        <a:xfrm>
          <a:off x="0" y="2752725"/>
          <a:ext cx="1602618" cy="269369"/>
        </a:xfrm>
        <a:prstGeom prst="rect">
          <a:avLst/>
        </a:prstGeom>
        <a:noFill/>
      </xdr:spPr>
      <xdr:txBody>
        <a:bodyPr wrap="square" lIns="91440" tIns="45720" rIns="91440" bIns="45720">
          <a:noAutofit/>
        </a:bodyPr>
        <a:lstStyle/>
        <a:p>
          <a:pPr algn="ctr"/>
          <a:r>
            <a:rPr lang="en-US" sz="1200" b="0" i="0" cap="none" spc="50">
              <a:ln w="12700" cmpd="sng">
                <a:solidFill>
                  <a:schemeClr val="accent6">
                    <a:satMod val="120000"/>
                    <a:shade val="80000"/>
                  </a:schemeClr>
                </a:solidFill>
                <a:prstDash val="solid"/>
              </a:ln>
              <a:solidFill>
                <a:srgbClr val="000001"/>
              </a:solidFill>
              <a:effectLst>
                <a:glow rad="53100">
                  <a:schemeClr val="accent6">
                    <a:satMod val="180000"/>
                    <a:alpha val="30000"/>
                  </a:schemeClr>
                </a:glow>
              </a:effectLst>
              <a:latin typeface="Arial"/>
            </a:rPr>
            <a:t>Debudu &amp; Partners</a:t>
          </a:r>
        </a:p>
      </xdr:txBody>
    </xdr:sp>
    <xdr:clientData/>
  </xdr:oneCellAnchor>
  <xdr:oneCellAnchor>
    <xdr:from>
      <xdr:col>0</xdr:col>
      <xdr:colOff>0</xdr:colOff>
      <xdr:row>18</xdr:row>
      <xdr:rowOff>0</xdr:rowOff>
    </xdr:from>
    <xdr:ext cx="2219517" cy="269369"/>
    <xdr:sp macro="" textlink="">
      <xdr:nvSpPr>
        <xdr:cNvPr id="20" name="DoLiFuture Associates"/>
        <xdr:cNvSpPr>
          <a:spLocks/>
        </xdr:cNvSpPr>
      </xdr:nvSpPr>
      <xdr:spPr>
        <a:xfrm>
          <a:off x="0" y="2914650"/>
          <a:ext cx="2219517" cy="269369"/>
        </a:xfrm>
        <a:prstGeom prst="rect">
          <a:avLst/>
        </a:prstGeom>
        <a:noFill/>
      </xdr:spPr>
      <xdr:txBody>
        <a:bodyPr wrap="square" lIns="91440" tIns="45720" rIns="91440" bIns="45720">
          <a:noAutofit/>
        </a:bodyPr>
        <a:lstStyle/>
        <a:p>
          <a:pPr algn="ctr"/>
          <a:r>
            <a:rPr lang="en-US" sz="1200" b="1" i="0" cap="all" spc="0">
              <a:ln w="9000" cmpd="sng">
                <a:solidFill>
                  <a:schemeClr val="accent4">
                    <a:shade val="50000"/>
                    <a:satMod val="120000"/>
                  </a:schemeClr>
                </a:solidFill>
                <a:prstDash val="solid"/>
              </a:ln>
              <a:gradFill flip="none" rotWithShape="1">
                <a:gsLst>
                  <a:gs pos="0">
                    <a:srgbClr val="000100"/>
                  </a:gs>
                  <a:gs pos="43000">
                    <a:schemeClr val="accent4">
                      <a:satMod val="255000"/>
                    </a:schemeClr>
                  </a:gs>
                  <a:gs pos="48000">
                    <a:schemeClr val="accent4">
                      <a:shade val="85000"/>
                      <a:satMod val="255000"/>
                    </a:schemeClr>
                  </a:gs>
                  <a:gs pos="100000">
                    <a:schemeClr val="accent4">
                      <a:shade val="20000"/>
                      <a:satMod val="245000"/>
                    </a:schemeClr>
                  </a:gs>
                </a:gsLst>
                <a:lin ang="5400000" scaled="0"/>
                <a:tileRect/>
              </a:gradFill>
              <a:effectLst>
                <a:reflection blurRad="12700" stA="28000" endPos="45000" dist="1000" dir="5400000" sy="-100000" algn="bl" rotWithShape="0"/>
              </a:effectLst>
              <a:latin typeface="Arial"/>
            </a:rPr>
            <a:t>DoLiFuture Associates</a:t>
          </a:r>
        </a:p>
      </xdr:txBody>
    </xdr:sp>
    <xdr:clientData/>
  </xdr:oneCellAnchor>
  <xdr:oneCellAnchor>
    <xdr:from>
      <xdr:col>0</xdr:col>
      <xdr:colOff>0</xdr:colOff>
      <xdr:row>19</xdr:row>
      <xdr:rowOff>0</xdr:rowOff>
    </xdr:from>
    <xdr:ext cx="1270668" cy="269369"/>
    <xdr:sp macro="" textlink="">
      <xdr:nvSpPr>
        <xdr:cNvPr id="21" name="MoneyYes Ltd."/>
        <xdr:cNvSpPr>
          <a:spLocks/>
        </xdr:cNvSpPr>
      </xdr:nvSpPr>
      <xdr:spPr>
        <a:xfrm>
          <a:off x="0" y="3076575"/>
          <a:ext cx="1270668" cy="269369"/>
        </a:xfrm>
        <a:prstGeom prst="rect">
          <a:avLst/>
        </a:prstGeom>
        <a:noFill/>
      </xdr:spPr>
      <xdr:txBody>
        <a:bodyPr wrap="square" lIns="91440" tIns="45720" rIns="91440" bIns="45720">
          <a:noAutofit/>
        </a:bodyPr>
        <a:lstStyle/>
        <a:p>
          <a:pPr algn="ctr"/>
          <a:r>
            <a:rPr lang="en-US" sz="1200" b="1" i="1" cap="none" spc="0">
              <a:ln w="31550" cmpd="sng">
                <a:gradFill>
                  <a:gsLst>
                    <a:gs pos="25000">
                      <a:schemeClr val="accent1">
                        <a:shade val="25000"/>
                        <a:satMod val="190000"/>
                      </a:schemeClr>
                    </a:gs>
                    <a:gs pos="80000">
                      <a:schemeClr val="accent1">
                        <a:tint val="75000"/>
                        <a:satMod val="190000"/>
                      </a:schemeClr>
                    </a:gs>
                  </a:gsLst>
                  <a:lin ang="5400000"/>
                </a:gradFill>
                <a:prstDash val="solid"/>
              </a:ln>
              <a:solidFill>
                <a:srgbClr val="010001"/>
              </a:solidFill>
              <a:effectLst>
                <a:outerShdw blurRad="41275" dist="12700" dir="12000000" algn="tl" rotWithShape="0">
                  <a:srgbClr val="000000">
                    <a:alpha val="40000"/>
                  </a:srgbClr>
                </a:outerShdw>
              </a:effectLst>
              <a:latin typeface="Arial"/>
            </a:rPr>
            <a:t>MoneyYes Ltd.</a:t>
          </a:r>
        </a:p>
      </xdr:txBody>
    </xdr:sp>
    <xdr:clientData/>
  </xdr:oneCellAnchor>
  <xdr:oneCellAnchor>
    <xdr:from>
      <xdr:col>0</xdr:col>
      <xdr:colOff>0</xdr:colOff>
      <xdr:row>20</xdr:row>
      <xdr:rowOff>0</xdr:rowOff>
    </xdr:from>
    <xdr:ext cx="1330685" cy="269369"/>
    <xdr:sp macro="" textlink="">
      <xdr:nvSpPr>
        <xdr:cNvPr id="22" name="DeMoney GmbH"/>
        <xdr:cNvSpPr>
          <a:spLocks/>
        </xdr:cNvSpPr>
      </xdr:nvSpPr>
      <xdr:spPr>
        <a:xfrm>
          <a:off x="0" y="3238500"/>
          <a:ext cx="1330685" cy="269369"/>
        </a:xfrm>
        <a:prstGeom prst="rect">
          <a:avLst/>
        </a:prstGeom>
        <a:noFill/>
      </xdr:spPr>
      <xdr:txBody>
        <a:bodyPr wrap="square" lIns="91440" tIns="45720" rIns="91440" bIns="45720">
          <a:noAutofit/>
        </a:bodyPr>
        <a:lstStyle/>
        <a:p>
          <a:pPr algn="ctr"/>
          <a:r>
            <a:rPr lang="en-US" sz="1200" b="0" i="0" cap="none" spc="0">
              <a:ln w="10541" cmpd="sng">
                <a:solidFill>
                  <a:srgbClr val="7D7D7D">
                    <a:tint val="100000"/>
                    <a:shade val="100000"/>
                    <a:satMod val="110000"/>
                  </a:srgbClr>
                </a:solidFill>
                <a:prstDash val="solid"/>
              </a:ln>
              <a:gradFill flip="none" rotWithShape="1">
                <a:gsLst>
                  <a:gs pos="0">
                    <a:srgbClr val="000001"/>
                  </a:gs>
                  <a:gs pos="9000">
                    <a:srgbClr val="FFFFFF">
                      <a:tint val="52000"/>
                      <a:satMod val="300000"/>
                    </a:srgbClr>
                  </a:gs>
                  <a:gs pos="50000">
                    <a:srgbClr val="FFFFFF">
                      <a:shade val="20000"/>
                      <a:satMod val="300000"/>
                    </a:srgbClr>
                  </a:gs>
                  <a:gs pos="79000">
                    <a:srgbClr val="FFFFFF">
                      <a:tint val="52000"/>
                      <a:satMod val="300000"/>
                    </a:srgbClr>
                  </a:gs>
                  <a:gs pos="100000">
                    <a:srgbClr val="FFFFFF">
                      <a:tint val="40000"/>
                      <a:satMod val="250000"/>
                    </a:srgbClr>
                  </a:gs>
                </a:gsLst>
                <a:lin ang="5400000" scaled="0"/>
                <a:tileRect/>
              </a:gradFill>
              <a:effectLst/>
              <a:latin typeface="Arial"/>
            </a:rPr>
            <a:t>DeMoney GmbH</a:t>
          </a:r>
        </a:p>
      </xdr:txBody>
    </xdr:sp>
    <xdr:clientData/>
  </xdr:oneCellAnchor>
  <xdr:oneCellAnchor>
    <xdr:from>
      <xdr:col>0</xdr:col>
      <xdr:colOff>0</xdr:colOff>
      <xdr:row>21</xdr:row>
      <xdr:rowOff>0</xdr:rowOff>
    </xdr:from>
    <xdr:ext cx="2211310" cy="269369"/>
    <xdr:sp macro="" textlink="">
      <xdr:nvSpPr>
        <xdr:cNvPr id="23" name="BOYOUDA &amp; PARTNERS"/>
        <xdr:cNvSpPr>
          <a:spLocks/>
        </xdr:cNvSpPr>
      </xdr:nvSpPr>
      <xdr:spPr>
        <a:xfrm>
          <a:off x="0" y="3400425"/>
          <a:ext cx="2211310" cy="269369"/>
        </a:xfrm>
        <a:prstGeom prst="rect">
          <a:avLst/>
        </a:prstGeom>
        <a:noFill/>
      </xdr:spPr>
      <xdr:txBody>
        <a:bodyPr wrap="square" lIns="91440" tIns="45720" rIns="91440" bIns="45720">
          <a:noAutofit/>
        </a:bodyPr>
        <a:lstStyle/>
        <a:p>
          <a:pPr algn="ctr"/>
          <a:r>
            <a:rPr lang="en-US" sz="1200" b="0" i="0" cap="none" spc="100">
              <a:ln w="18000">
                <a:solidFill>
                  <a:schemeClr val="accent1">
                    <a:satMod val="200000"/>
                    <a:tint val="72000"/>
                  </a:schemeClr>
                </a:solidFill>
                <a:prstDash val="solid"/>
              </a:ln>
              <a:solidFill>
                <a:srgbClr val="000101">
                  <a:alpha val="5700"/>
                </a:srgbClr>
              </a:solidFill>
              <a:effectLst>
                <a:outerShdw blurRad="25000" dist="20000" dir="16020000" algn="tl">
                  <a:schemeClr val="accent1">
                    <a:satMod val="200000"/>
                    <a:shade val="1000"/>
                    <a:alpha val="60000"/>
                  </a:schemeClr>
                </a:outerShdw>
              </a:effectLst>
              <a:latin typeface="Arial"/>
            </a:rPr>
            <a:t>BOYOUDA &amp; PARTNERS</a:t>
          </a:r>
        </a:p>
      </xdr:txBody>
    </xdr:sp>
    <xdr:clientData/>
  </xdr:oneCellAnchor>
  <xdr:oneCellAnchor>
    <xdr:from>
      <xdr:col>0</xdr:col>
      <xdr:colOff>0</xdr:colOff>
      <xdr:row>22</xdr:row>
      <xdr:rowOff>0</xdr:rowOff>
    </xdr:from>
    <xdr:ext cx="1553438" cy="269369"/>
    <xdr:sp macro="" textlink="">
      <xdr:nvSpPr>
        <xdr:cNvPr id="24" name="FutureMoneyLu Inc."/>
        <xdr:cNvSpPr>
          <a:spLocks/>
        </xdr:cNvSpPr>
      </xdr:nvSpPr>
      <xdr:spPr>
        <a:xfrm>
          <a:off x="0" y="3562350"/>
          <a:ext cx="1553438" cy="269369"/>
        </a:xfrm>
        <a:prstGeom prst="rect">
          <a:avLst/>
        </a:prstGeom>
        <a:noFill/>
      </xdr:spPr>
      <xdr:txBody>
        <a:bodyPr wrap="square" lIns="91440" tIns="45720" rIns="91440" bIns="45720">
          <a:noAutofit/>
        </a:bodyPr>
        <a:lstStyle/>
        <a:p>
          <a:pPr algn="ctr"/>
          <a:r>
            <a:rPr lang="en-US" sz="1200" b="0" i="0" cap="none" spc="0">
              <a:ln w="900" cmpd="sng">
                <a:solidFill>
                  <a:schemeClr val="accent1">
                    <a:satMod val="190000"/>
                    <a:alpha val="55000"/>
                  </a:schemeClr>
                </a:solidFill>
                <a:prstDash val="solid"/>
              </a:ln>
              <a:solidFill>
                <a:srgbClr val="000001"/>
              </a:solidFill>
              <a:effectLst>
                <a:innerShdw blurRad="101600" dist="76200" dir="5400000">
                  <a:schemeClr val="accent1">
                    <a:satMod val="190000"/>
                    <a:tint val="100000"/>
                    <a:alpha val="74000"/>
                  </a:schemeClr>
                </a:innerShdw>
              </a:effectLst>
              <a:latin typeface="Arial"/>
            </a:rPr>
            <a:t>FutureMoneyLu Inc.</a:t>
          </a:r>
        </a:p>
      </xdr:txBody>
    </xdr:sp>
    <xdr:clientData/>
  </xdr:oneCellAnchor>
  <xdr:oneCellAnchor>
    <xdr:from>
      <xdr:col>0</xdr:col>
      <xdr:colOff>0</xdr:colOff>
      <xdr:row>23</xdr:row>
      <xdr:rowOff>0</xdr:rowOff>
    </xdr:from>
    <xdr:ext cx="1125500" cy="269369"/>
    <xdr:sp macro="" textlink="">
      <xdr:nvSpPr>
        <xdr:cNvPr id="25" name="Ar Associates"/>
        <xdr:cNvSpPr>
          <a:spLocks/>
        </xdr:cNvSpPr>
      </xdr:nvSpPr>
      <xdr:spPr>
        <a:xfrm>
          <a:off x="0" y="3724275"/>
          <a:ext cx="1125500" cy="269369"/>
        </a:xfrm>
        <a:prstGeom prst="rect">
          <a:avLst/>
        </a:prstGeom>
        <a:noFill/>
      </xdr:spPr>
      <xdr:txBody>
        <a:bodyPr wrap="square" lIns="91440" tIns="45720" rIns="91440" bIns="45720">
          <a:noAutofit/>
        </a:bodyPr>
        <a:lstStyle/>
        <a:p>
          <a:pPr algn="ctr"/>
          <a:r>
            <a:rPr lang="en-US" sz="1200" b="0" i="0" cap="none" spc="0">
              <a:ln w="900" cmpd="sng">
                <a:solidFill>
                  <a:schemeClr val="accent1">
                    <a:satMod val="190000"/>
                    <a:alpha val="55000"/>
                  </a:schemeClr>
                </a:solidFill>
                <a:prstDash val="solid"/>
              </a:ln>
              <a:solidFill>
                <a:srgbClr val="000000"/>
              </a:solidFill>
              <a:effectLst>
                <a:innerShdw blurRad="101600" dist="76200" dir="5400000">
                  <a:schemeClr val="accent1">
                    <a:satMod val="190000"/>
                    <a:tint val="100000"/>
                    <a:alpha val="74000"/>
                  </a:schemeClr>
                </a:innerShdw>
              </a:effectLst>
              <a:latin typeface="Arial"/>
            </a:rPr>
            <a:t>Ar Associates</a:t>
          </a:r>
        </a:p>
      </xdr:txBody>
    </xdr:sp>
    <xdr:clientData/>
  </xdr:oneCellAnchor>
  <xdr:oneCellAnchor>
    <xdr:from>
      <xdr:col>0</xdr:col>
      <xdr:colOff>0</xdr:colOff>
      <xdr:row>24</xdr:row>
      <xdr:rowOff>0</xdr:rowOff>
    </xdr:from>
    <xdr:ext cx="1768689" cy="269369"/>
    <xdr:sp macro="" textlink="">
      <xdr:nvSpPr>
        <xdr:cNvPr id="26" name="BUWE &amp; PARTNERS"/>
        <xdr:cNvSpPr>
          <a:spLocks/>
        </xdr:cNvSpPr>
      </xdr:nvSpPr>
      <xdr:spPr>
        <a:xfrm>
          <a:off x="0" y="3886200"/>
          <a:ext cx="1768689" cy="269369"/>
        </a:xfrm>
        <a:prstGeom prst="rect">
          <a:avLst/>
        </a:prstGeom>
        <a:noFill/>
      </xdr:spPr>
      <xdr:txBody>
        <a:bodyPr wrap="square" lIns="91440" tIns="45720" rIns="91440" bIns="45720">
          <a:noAutofit/>
        </a:bodyPr>
        <a:lstStyle/>
        <a:p>
          <a:pPr algn="ctr"/>
          <a:r>
            <a:rPr lang="en-US" sz="1200" b="0" i="1" cap="none" spc="50">
              <a:ln w="12700" cmpd="sng">
                <a:solidFill>
                  <a:schemeClr val="accent6">
                    <a:satMod val="120000"/>
                    <a:shade val="80000"/>
                  </a:schemeClr>
                </a:solidFill>
                <a:prstDash val="solid"/>
              </a:ln>
              <a:solidFill>
                <a:srgbClr val="010001"/>
              </a:solidFill>
              <a:effectLst>
                <a:glow rad="53100">
                  <a:schemeClr val="accent6">
                    <a:satMod val="180000"/>
                    <a:alpha val="30000"/>
                  </a:schemeClr>
                </a:glow>
              </a:effectLst>
              <a:latin typeface="Arial"/>
            </a:rPr>
            <a:t>BUWE &amp; PARTNERS</a:t>
          </a:r>
        </a:p>
      </xdr:txBody>
    </xdr:sp>
    <xdr:clientData/>
  </xdr:oneCellAnchor>
  <xdr:oneCellAnchor>
    <xdr:from>
      <xdr:col>0</xdr:col>
      <xdr:colOff>0</xdr:colOff>
      <xdr:row>25</xdr:row>
      <xdr:rowOff>0</xdr:rowOff>
    </xdr:from>
    <xdr:ext cx="817916" cy="269369"/>
    <xdr:sp macro="" textlink="">
      <xdr:nvSpPr>
        <xdr:cNvPr id="27" name="Lube Inc."/>
        <xdr:cNvSpPr>
          <a:spLocks/>
        </xdr:cNvSpPr>
      </xdr:nvSpPr>
      <xdr:spPr>
        <a:xfrm>
          <a:off x="0" y="4048125"/>
          <a:ext cx="817916" cy="269369"/>
        </a:xfrm>
        <a:prstGeom prst="rect">
          <a:avLst/>
        </a:prstGeom>
        <a:noFill/>
      </xdr:spPr>
      <xdr:txBody>
        <a:bodyPr wrap="square" lIns="91440" tIns="45720" rIns="91440" bIns="45720">
          <a:noAutofit/>
        </a:bodyPr>
        <a:lstStyle/>
        <a:p>
          <a:pPr algn="ctr"/>
          <a:r>
            <a:rPr lang="en-US" sz="1200" b="0" i="1" cap="none" spc="0">
              <a:ln w="18415" cmpd="sng">
                <a:solidFill>
                  <a:srgbClr val="FFFFFF"/>
                </a:solidFill>
                <a:prstDash val="solid"/>
              </a:ln>
              <a:solidFill>
                <a:srgbClr val="000101"/>
              </a:solidFill>
              <a:effectLst>
                <a:outerShdw blurRad="63500" dir="3600000" algn="tl" rotWithShape="0">
                  <a:srgbClr val="000000">
                    <a:alpha val="70000"/>
                  </a:srgbClr>
                </a:outerShdw>
              </a:effectLst>
              <a:latin typeface="Arial"/>
            </a:rPr>
            <a:t>Lube Inc.</a:t>
          </a:r>
        </a:p>
      </xdr:txBody>
    </xdr:sp>
    <xdr:clientData/>
  </xdr:oneCellAnchor>
  <xdr:oneCellAnchor>
    <xdr:from>
      <xdr:col>0</xdr:col>
      <xdr:colOff>0</xdr:colOff>
      <xdr:row>26</xdr:row>
      <xdr:rowOff>0</xdr:rowOff>
    </xdr:from>
    <xdr:ext cx="1407821" cy="269369"/>
    <xdr:sp macro="" textlink="">
      <xdr:nvSpPr>
        <xdr:cNvPr id="28" name="BiLoveYes GmbH"/>
        <xdr:cNvSpPr>
          <a:spLocks/>
        </xdr:cNvSpPr>
      </xdr:nvSpPr>
      <xdr:spPr>
        <a:xfrm>
          <a:off x="0" y="4210050"/>
          <a:ext cx="1407821" cy="269369"/>
        </a:xfrm>
        <a:prstGeom prst="rect">
          <a:avLst/>
        </a:prstGeom>
        <a:noFill/>
      </xdr:spPr>
      <xdr:txBody>
        <a:bodyPr wrap="square" lIns="91440" tIns="45720" rIns="91440" bIns="45720">
          <a:noAutofit/>
        </a:bodyPr>
        <a:lstStyle/>
        <a:p>
          <a:pPr algn="ctr"/>
          <a:r>
            <a:rPr lang="en-US" sz="1200" b="0" i="0" cap="none" spc="0">
              <a:ln w="31550" cmpd="sng">
                <a:gradFill>
                  <a:gsLst>
                    <a:gs pos="25000">
                      <a:schemeClr val="accent1">
                        <a:shade val="25000"/>
                        <a:satMod val="190000"/>
                      </a:schemeClr>
                    </a:gs>
                    <a:gs pos="80000">
                      <a:schemeClr val="accent1">
                        <a:tint val="75000"/>
                        <a:satMod val="190000"/>
                      </a:schemeClr>
                    </a:gs>
                  </a:gsLst>
                  <a:lin ang="5400000"/>
                </a:gradFill>
                <a:prstDash val="solid"/>
              </a:ln>
              <a:solidFill>
                <a:srgbClr val="010000"/>
              </a:solidFill>
              <a:effectLst>
                <a:outerShdw blurRad="41275" dist="12700" dir="12000000" algn="tl" rotWithShape="0">
                  <a:srgbClr val="000000">
                    <a:alpha val="40000"/>
                  </a:srgbClr>
                </a:outerShdw>
              </a:effectLst>
              <a:latin typeface="Arial"/>
            </a:rPr>
            <a:t>BiLoveYes GmbH</a:t>
          </a:r>
        </a:p>
      </xdr:txBody>
    </xdr:sp>
    <xdr:clientData/>
  </xdr:oneCellAnchor>
  <xdr:oneCellAnchor>
    <xdr:from>
      <xdr:col>0</xdr:col>
      <xdr:colOff>0</xdr:colOff>
      <xdr:row>27</xdr:row>
      <xdr:rowOff>0</xdr:rowOff>
    </xdr:from>
    <xdr:ext cx="1407115" cy="269369"/>
    <xdr:sp macro="" textlink="">
      <xdr:nvSpPr>
        <xdr:cNvPr id="29" name="DOMOBO GMBH"/>
        <xdr:cNvSpPr>
          <a:spLocks/>
        </xdr:cNvSpPr>
      </xdr:nvSpPr>
      <xdr:spPr>
        <a:xfrm>
          <a:off x="0" y="4371975"/>
          <a:ext cx="1407115" cy="269369"/>
        </a:xfrm>
        <a:prstGeom prst="rect">
          <a:avLst/>
        </a:prstGeom>
        <a:noFill/>
      </xdr:spPr>
      <xdr:txBody>
        <a:bodyPr wrap="square" lIns="91440" tIns="45720" rIns="91440" bIns="45720">
          <a:noAutofit/>
        </a:bodyPr>
        <a:lstStyle/>
        <a:p>
          <a:pPr algn="ctr"/>
          <a:r>
            <a:rPr lang="en-US" sz="1200" b="1" i="0" cap="none" spc="0">
              <a:ln w="31550" cmpd="sng">
                <a:gradFill>
                  <a:gsLst>
                    <a:gs pos="25000">
                      <a:schemeClr val="accent1">
                        <a:shade val="25000"/>
                        <a:satMod val="190000"/>
                      </a:schemeClr>
                    </a:gs>
                    <a:gs pos="80000">
                      <a:schemeClr val="accent1">
                        <a:tint val="75000"/>
                        <a:satMod val="190000"/>
                      </a:schemeClr>
                    </a:gs>
                  </a:gsLst>
                  <a:lin ang="5400000"/>
                </a:gradFill>
                <a:prstDash val="solid"/>
              </a:ln>
              <a:solidFill>
                <a:srgbClr val="000101"/>
              </a:solidFill>
              <a:effectLst>
                <a:outerShdw blurRad="41275" dist="12700" dir="12000000" algn="tl" rotWithShape="0">
                  <a:srgbClr val="000000">
                    <a:alpha val="40000"/>
                  </a:srgbClr>
                </a:outerShdw>
              </a:effectLst>
              <a:latin typeface="Arial"/>
            </a:rPr>
            <a:t>DOMOBO GMBH</a:t>
          </a:r>
        </a:p>
      </xdr:txBody>
    </xdr:sp>
    <xdr:clientData/>
  </xdr:oneCellAnchor>
  <xdr:oneCellAnchor>
    <xdr:from>
      <xdr:col>0</xdr:col>
      <xdr:colOff>0</xdr:colOff>
      <xdr:row>28</xdr:row>
      <xdr:rowOff>0</xdr:rowOff>
    </xdr:from>
    <xdr:ext cx="1905585" cy="269369"/>
    <xdr:sp macro="" textlink="">
      <xdr:nvSpPr>
        <xdr:cNvPr id="30" name="BeDuMi &amp; Partners"/>
        <xdr:cNvSpPr>
          <a:spLocks/>
        </xdr:cNvSpPr>
      </xdr:nvSpPr>
      <xdr:spPr>
        <a:xfrm>
          <a:off x="0" y="4533900"/>
          <a:ext cx="1905585" cy="269369"/>
        </a:xfrm>
        <a:prstGeom prst="rect">
          <a:avLst/>
        </a:prstGeom>
        <a:noFill/>
      </xdr:spPr>
      <xdr:txBody>
        <a:bodyPr wrap="square" lIns="91440" tIns="45720" rIns="91440" bIns="45720">
          <a:noAutofit/>
          <a:scene3d>
            <a:camera prst="orthographicFront"/>
            <a:lightRig rig="soft" dir="t">
              <a:rot lat="0" lon="0" rev="10800000"/>
            </a:lightRig>
          </a:scene3d>
          <a:sp3d>
            <a:bevelT w="27940" h="12700"/>
            <a:contourClr>
              <a:srgbClr val="DDDDDD"/>
            </a:contourClr>
          </a:sp3d>
        </a:bodyPr>
        <a:lstStyle/>
        <a:p>
          <a:pPr algn="ctr"/>
          <a:r>
            <a:rPr lang="en-US" sz="1200" b="1" i="0" cap="none" spc="150">
              <a:ln w="11430"/>
              <a:solidFill>
                <a:srgbClr val="000001"/>
              </a:solidFill>
              <a:effectLst>
                <a:outerShdw blurRad="25400" algn="tl" rotWithShape="0">
                  <a:srgbClr val="000000">
                    <a:alpha val="43000"/>
                  </a:srgbClr>
                </a:outerShdw>
              </a:effectLst>
              <a:latin typeface="Arial"/>
            </a:rPr>
            <a:t>BeDuMi &amp; Partners</a:t>
          </a:r>
        </a:p>
      </xdr:txBody>
    </xdr:sp>
    <xdr:clientData/>
  </xdr:oneCellAnchor>
  <xdr:oneCellAnchor>
    <xdr:from>
      <xdr:col>0</xdr:col>
      <xdr:colOff>0</xdr:colOff>
      <xdr:row>29</xdr:row>
      <xdr:rowOff>0</xdr:rowOff>
    </xdr:from>
    <xdr:ext cx="1181477" cy="269369"/>
    <xdr:sp macro="" textlink="">
      <xdr:nvSpPr>
        <xdr:cNvPr id="31" name="Lovedino Ag"/>
        <xdr:cNvSpPr>
          <a:spLocks/>
        </xdr:cNvSpPr>
      </xdr:nvSpPr>
      <xdr:spPr>
        <a:xfrm>
          <a:off x="0" y="4695825"/>
          <a:ext cx="1181477" cy="269369"/>
        </a:xfrm>
        <a:prstGeom prst="rect">
          <a:avLst/>
        </a:prstGeom>
        <a:noFill/>
      </xdr:spPr>
      <xdr:txBody>
        <a:bodyPr wrap="square" lIns="91440" tIns="45720" rIns="91440" bIns="45720">
          <a:noAutofit/>
        </a:bodyPr>
        <a:lstStyle/>
        <a:p>
          <a:pPr algn="ctr"/>
          <a:r>
            <a:rPr lang="en-US" sz="1200" b="0" i="1" cap="none" spc="100">
              <a:ln w="18000">
                <a:solidFill>
                  <a:schemeClr val="accent1">
                    <a:satMod val="200000"/>
                    <a:tint val="72000"/>
                  </a:schemeClr>
                </a:solidFill>
                <a:prstDash val="solid"/>
              </a:ln>
              <a:solidFill>
                <a:srgbClr val="010001">
                  <a:alpha val="5700"/>
                </a:srgbClr>
              </a:solidFill>
              <a:effectLst>
                <a:outerShdw blurRad="25000" dist="20000" dir="16020000" algn="tl">
                  <a:schemeClr val="accent1">
                    <a:satMod val="200000"/>
                    <a:shade val="1000"/>
                    <a:alpha val="60000"/>
                  </a:schemeClr>
                </a:outerShdw>
              </a:effectLst>
              <a:latin typeface="Arial"/>
            </a:rPr>
            <a:t>Lovedino Ag</a:t>
          </a:r>
        </a:p>
      </xdr:txBody>
    </xdr:sp>
    <xdr:clientData/>
  </xdr:oneCellAnchor>
  <xdr:oneCellAnchor>
    <xdr:from>
      <xdr:col>0</xdr:col>
      <xdr:colOff>0</xdr:colOff>
      <xdr:row>30</xdr:row>
      <xdr:rowOff>0</xdr:rowOff>
    </xdr:from>
    <xdr:ext cx="1426865" cy="269369"/>
    <xdr:sp macro="" textlink="">
      <xdr:nvSpPr>
        <xdr:cNvPr id="32" name="Dima Associates"/>
        <xdr:cNvSpPr>
          <a:spLocks/>
        </xdr:cNvSpPr>
      </xdr:nvSpPr>
      <xdr:spPr>
        <a:xfrm>
          <a:off x="0" y="4857750"/>
          <a:ext cx="1426865" cy="269369"/>
        </a:xfrm>
        <a:prstGeom prst="rect">
          <a:avLst/>
        </a:prstGeom>
        <a:noFill/>
      </xdr:spPr>
      <xdr:txBody>
        <a:bodyPr wrap="square" lIns="91440" tIns="45720" rIns="91440" bIns="45720">
          <a:noAutofit/>
        </a:bodyPr>
        <a:lstStyle/>
        <a:p>
          <a:pPr algn="ctr"/>
          <a:r>
            <a:rPr lang="en-US" sz="1200" b="0" i="0" cap="none" spc="50">
              <a:ln w="12700" cmpd="sng">
                <a:solidFill>
                  <a:schemeClr val="accent6">
                    <a:satMod val="120000"/>
                    <a:shade val="80000"/>
                  </a:schemeClr>
                </a:solidFill>
                <a:prstDash val="solid"/>
              </a:ln>
              <a:solidFill>
                <a:srgbClr val="010000"/>
              </a:solidFill>
              <a:effectLst>
                <a:glow rad="53100">
                  <a:schemeClr val="accent6">
                    <a:satMod val="180000"/>
                    <a:alpha val="30000"/>
                  </a:schemeClr>
                </a:glow>
              </a:effectLst>
              <a:latin typeface="Arial"/>
            </a:rPr>
            <a:t>Dima Associates</a:t>
          </a:r>
        </a:p>
      </xdr:txBody>
    </xdr:sp>
    <xdr:clientData/>
  </xdr:oneCellAnchor>
  <xdr:oneCellAnchor>
    <xdr:from>
      <xdr:col>0</xdr:col>
      <xdr:colOff>0</xdr:colOff>
      <xdr:row>31</xdr:row>
      <xdr:rowOff>0</xdr:rowOff>
    </xdr:from>
    <xdr:ext cx="1613134" cy="269369"/>
    <xdr:sp macro="" textlink="">
      <xdr:nvSpPr>
        <xdr:cNvPr id="33" name="Futurewe Associates"/>
        <xdr:cNvSpPr>
          <a:spLocks/>
        </xdr:cNvSpPr>
      </xdr:nvSpPr>
      <xdr:spPr>
        <a:xfrm>
          <a:off x="0" y="5019675"/>
          <a:ext cx="1613134" cy="269369"/>
        </a:xfrm>
        <a:prstGeom prst="rect">
          <a:avLst/>
        </a:prstGeom>
        <a:noFill/>
      </xdr:spPr>
      <xdr:txBody>
        <a:bodyPr wrap="square" lIns="91440" tIns="45720" rIns="91440" bIns="45720">
          <a:noAutofit/>
        </a:bodyPr>
        <a:lstStyle/>
        <a:p>
          <a:pPr algn="ctr"/>
          <a:r>
            <a:rPr lang="en-US" sz="1200" b="0" i="0" cap="none" spc="0">
              <a:ln w="900" cmpd="sng">
                <a:solidFill>
                  <a:schemeClr val="accent1">
                    <a:satMod val="190000"/>
                    <a:alpha val="55000"/>
                  </a:schemeClr>
                </a:solidFill>
                <a:prstDash val="solid"/>
              </a:ln>
              <a:solidFill>
                <a:srgbClr val="010001"/>
              </a:solidFill>
              <a:effectLst>
                <a:innerShdw blurRad="101600" dist="76200" dir="5400000">
                  <a:schemeClr val="accent1">
                    <a:satMod val="190000"/>
                    <a:tint val="100000"/>
                    <a:alpha val="74000"/>
                  </a:schemeClr>
                </a:innerShdw>
              </a:effectLst>
              <a:latin typeface="Arial"/>
            </a:rPr>
            <a:t>Futurewe Associates</a:t>
          </a:r>
        </a:p>
      </xdr:txBody>
    </xdr:sp>
    <xdr:clientData/>
  </xdr:oneCellAnchor>
  <xdr:oneCellAnchor>
    <xdr:from>
      <xdr:col>0</xdr:col>
      <xdr:colOff>0</xdr:colOff>
      <xdr:row>32</xdr:row>
      <xdr:rowOff>0</xdr:rowOff>
    </xdr:from>
    <xdr:ext cx="1792735" cy="269369"/>
    <xdr:sp macro="" textlink="">
      <xdr:nvSpPr>
        <xdr:cNvPr id="34" name="Mausmoney &amp; Partners"/>
        <xdr:cNvSpPr>
          <a:spLocks/>
        </xdr:cNvSpPr>
      </xdr:nvSpPr>
      <xdr:spPr>
        <a:xfrm>
          <a:off x="0" y="5181600"/>
          <a:ext cx="1792735" cy="269369"/>
        </a:xfrm>
        <a:prstGeom prst="rect">
          <a:avLst/>
        </a:prstGeom>
        <a:noFill/>
      </xdr:spPr>
      <xdr:txBody>
        <a:bodyPr wrap="square" lIns="91440" tIns="45720" rIns="91440" bIns="45720">
          <a:noAutofit/>
        </a:bodyPr>
        <a:lstStyle/>
        <a:p>
          <a:pPr algn="ctr"/>
          <a:r>
            <a:rPr lang="en-US" sz="1200" b="0" i="1" cap="none" spc="0">
              <a:ln w="24500" cmpd="dbl">
                <a:solidFill>
                  <a:schemeClr val="accent2">
                    <a:shade val="85000"/>
                    <a:satMod val="155000"/>
                  </a:schemeClr>
                </a:solidFill>
                <a:prstDash val="solid"/>
                <a:miter lim="800000"/>
              </a:ln>
              <a:gradFill flip="none" rotWithShape="1">
                <a:gsLst>
                  <a:gs pos="10000">
                    <a:srgbClr val="010100"/>
                  </a:gs>
                  <a:gs pos="60000">
                    <a:schemeClr val="accent2">
                      <a:tint val="30000"/>
                      <a:satMod val="155000"/>
                    </a:schemeClr>
                  </a:gs>
                  <a:gs pos="100000">
                    <a:schemeClr val="accent2">
                      <a:tint val="73000"/>
                      <a:satMod val="155000"/>
                    </a:schemeClr>
                  </a:gs>
                </a:gsLst>
                <a:lin ang="5400000" scaled="0"/>
                <a:tileRect/>
              </a:gradFill>
              <a:effectLst>
                <a:outerShdw blurRad="38100" dist="38100" dir="7020000" algn="tl">
                  <a:srgbClr val="000000">
                    <a:alpha val="35000"/>
                  </a:srgbClr>
                </a:outerShdw>
              </a:effectLst>
              <a:latin typeface="Arial"/>
            </a:rPr>
            <a:t>Mausmoney &amp; Partners</a:t>
          </a:r>
        </a:p>
      </xdr:txBody>
    </xdr:sp>
    <xdr:clientData/>
  </xdr:oneCellAnchor>
  <xdr:oneCellAnchor>
    <xdr:from>
      <xdr:col>0</xdr:col>
      <xdr:colOff>0</xdr:colOff>
      <xdr:row>33</xdr:row>
      <xdr:rowOff>0</xdr:rowOff>
    </xdr:from>
    <xdr:ext cx="2518703" cy="269369"/>
    <xdr:sp macro="" textlink="">
      <xdr:nvSpPr>
        <xdr:cNvPr id="35" name="Wefuturetech Associates"/>
        <xdr:cNvSpPr>
          <a:spLocks/>
        </xdr:cNvSpPr>
      </xdr:nvSpPr>
      <xdr:spPr>
        <a:xfrm>
          <a:off x="0" y="5343525"/>
          <a:ext cx="2518703" cy="269369"/>
        </a:xfrm>
        <a:prstGeom prst="rect">
          <a:avLst/>
        </a:prstGeom>
        <a:noFill/>
      </xdr:spPr>
      <xdr:txBody>
        <a:bodyPr wrap="square" lIns="91440" tIns="45720" rIns="91440" bIns="45720">
          <a:noAutofit/>
          <a:scene3d>
            <a:camera prst="orthographicFront"/>
            <a:lightRig rig="brightRoom" dir="t"/>
          </a:scene3d>
          <a:sp3d contourW="6350" prstMaterial="plastic">
            <a:bevelT w="20320" h="20320" prst="angle"/>
            <a:contourClr>
              <a:schemeClr val="accent1">
                <a:tint val="100000"/>
                <a:shade val="100000"/>
                <a:hueMod val="100000"/>
                <a:satMod val="100000"/>
              </a:schemeClr>
            </a:contourClr>
          </a:sp3d>
        </a:bodyPr>
        <a:lstStyle/>
        <a:p>
          <a:pPr algn="ctr"/>
          <a:r>
            <a:rPr lang="en-US" sz="1200" b="1" i="0" cap="all" spc="0">
              <a:ln/>
              <a:solidFill>
                <a:srgbClr val="000100"/>
              </a:solidFill>
              <a:effectLst>
                <a:outerShdw blurRad="19685" dist="12700" dir="5400000" algn="tl" rotWithShape="0">
                  <a:schemeClr val="accent1">
                    <a:satMod val="130000"/>
                    <a:alpha val="60000"/>
                  </a:schemeClr>
                </a:outerShdw>
                <a:reflection blurRad="10000" stA="55000" endPos="48000" dist="500" dir="5400000" sy="-100000" algn="bl" rotWithShape="0"/>
              </a:effectLst>
              <a:latin typeface="Arial"/>
            </a:rPr>
            <a:t>Wefuturetech Associates</a:t>
          </a:r>
        </a:p>
      </xdr:txBody>
    </xdr:sp>
    <xdr:clientData/>
  </xdr:oneCellAnchor>
  <xdr:oneCellAnchor>
    <xdr:from>
      <xdr:col>0</xdr:col>
      <xdr:colOff>0</xdr:colOff>
      <xdr:row>34</xdr:row>
      <xdr:rowOff>0</xdr:rowOff>
    </xdr:from>
    <xdr:ext cx="1168269" cy="269369"/>
    <xdr:sp macro="" textlink="">
      <xdr:nvSpPr>
        <xdr:cNvPr id="36" name="DOLELE LTD."/>
        <xdr:cNvSpPr>
          <a:spLocks/>
        </xdr:cNvSpPr>
      </xdr:nvSpPr>
      <xdr:spPr>
        <a:xfrm>
          <a:off x="0" y="5505450"/>
          <a:ext cx="1168269" cy="269369"/>
        </a:xfrm>
        <a:prstGeom prst="rect">
          <a:avLst/>
        </a:prstGeom>
        <a:noFill/>
      </xdr:spPr>
      <xdr:txBody>
        <a:bodyPr wrap="square" lIns="91440" tIns="45720" rIns="91440" bIns="45720">
          <a:noAutofit/>
        </a:bodyPr>
        <a:lstStyle/>
        <a:p>
          <a:pPr algn="ctr"/>
          <a:r>
            <a:rPr lang="en-US" sz="1200" b="0" i="0" cap="none" spc="0">
              <a:ln w="10541" cmpd="sng">
                <a:solidFill>
                  <a:schemeClr val="accent1">
                    <a:shade val="88000"/>
                    <a:satMod val="110000"/>
                  </a:schemeClr>
                </a:solidFill>
                <a:prstDash val="solid"/>
              </a:ln>
              <a:gradFill flip="none" rotWithShape="1">
                <a:gsLst>
                  <a:gs pos="0">
                    <a:srgbClr val="000101"/>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scaled="0"/>
                <a:tileRect/>
              </a:gradFill>
              <a:effectLst/>
              <a:latin typeface="Arial"/>
            </a:rPr>
            <a:t>DOLELE LTD.</a:t>
          </a:r>
        </a:p>
      </xdr:txBody>
    </xdr:sp>
    <xdr:clientData/>
  </xdr:oneCellAnchor>
  <xdr:oneCellAnchor>
    <xdr:from>
      <xdr:col>0</xdr:col>
      <xdr:colOff>0</xdr:colOff>
      <xdr:row>35</xdr:row>
      <xdr:rowOff>0</xdr:rowOff>
    </xdr:from>
    <xdr:ext cx="1911805" cy="269369"/>
    <xdr:sp macro="" textlink="">
      <xdr:nvSpPr>
        <xdr:cNvPr id="37" name="WEMUBU &amp; PARTNERS"/>
        <xdr:cNvSpPr>
          <a:spLocks/>
        </xdr:cNvSpPr>
      </xdr:nvSpPr>
      <xdr:spPr>
        <a:xfrm>
          <a:off x="0" y="5667375"/>
          <a:ext cx="1911805" cy="269369"/>
        </a:xfrm>
        <a:prstGeom prst="rect">
          <a:avLst/>
        </a:prstGeom>
        <a:noFill/>
      </xdr:spPr>
      <xdr:txBody>
        <a:bodyPr wrap="square" lIns="91440" tIns="45720" rIns="91440" bIns="45720">
          <a:noAutofit/>
        </a:bodyPr>
        <a:lstStyle/>
        <a:p>
          <a:pPr algn="ctr"/>
          <a:r>
            <a:rPr lang="en-US" sz="1200" b="0" i="1" cap="none" spc="0">
              <a:ln w="1905"/>
              <a:gradFill flip="none" rotWithShape="1">
                <a:gsLst>
                  <a:gs pos="0">
                    <a:srgbClr val="010001"/>
                  </a:gs>
                  <a:gs pos="78000">
                    <a:schemeClr val="accent6">
                      <a:tint val="90000"/>
                      <a:shade val="89000"/>
                      <a:satMod val="220000"/>
                    </a:schemeClr>
                  </a:gs>
                  <a:gs pos="100000">
                    <a:schemeClr val="accent6">
                      <a:tint val="12000"/>
                      <a:satMod val="255000"/>
                    </a:schemeClr>
                  </a:gs>
                </a:gsLst>
                <a:lin ang="5400000" scaled="0"/>
                <a:tileRect/>
              </a:gradFill>
              <a:effectLst>
                <a:innerShdw blurRad="69850" dist="43180" dir="5400000">
                  <a:srgbClr val="000000">
                    <a:alpha val="65000"/>
                  </a:srgbClr>
                </a:innerShdw>
              </a:effectLst>
              <a:latin typeface="Arial"/>
            </a:rPr>
            <a:t>WEMUBU &amp; PARTNERS</a:t>
          </a:r>
        </a:p>
      </xdr:txBody>
    </xdr:sp>
    <xdr:clientData/>
  </xdr:oneCellAnchor>
  <xdr:oneCellAnchor>
    <xdr:from>
      <xdr:col>0</xdr:col>
      <xdr:colOff>0</xdr:colOff>
      <xdr:row>36</xdr:row>
      <xdr:rowOff>0</xdr:rowOff>
    </xdr:from>
    <xdr:ext cx="1510670" cy="269369"/>
    <xdr:sp macro="" textlink="">
      <xdr:nvSpPr>
        <xdr:cNvPr id="38" name="Beleyou &amp; Partners"/>
        <xdr:cNvSpPr>
          <a:spLocks/>
        </xdr:cNvSpPr>
      </xdr:nvSpPr>
      <xdr:spPr>
        <a:xfrm>
          <a:off x="0" y="5829300"/>
          <a:ext cx="1510670" cy="269369"/>
        </a:xfrm>
        <a:prstGeom prst="rect">
          <a:avLst/>
        </a:prstGeom>
        <a:noFill/>
      </xdr:spPr>
      <xdr:txBody>
        <a:bodyPr wrap="square" lIns="91440" tIns="45720" rIns="91440" bIns="45720">
          <a:noAutofit/>
          <a:scene3d>
            <a:camera prst="orthographicFront"/>
            <a:lightRig rig="flat" dir="tl">
              <a:rot lat="0" lon="0" rev="6600000"/>
            </a:lightRig>
          </a:scene3d>
          <a:sp3d extrusionH="25400" contourW="8890">
            <a:bevelT w="38100" h="31750"/>
            <a:contourClr>
              <a:schemeClr val="accent2">
                <a:shade val="75000"/>
              </a:schemeClr>
            </a:contourClr>
          </a:sp3d>
        </a:bodyPr>
        <a:lstStyle/>
        <a:p>
          <a:pPr algn="ctr"/>
          <a:r>
            <a:rPr lang="en-US" sz="1200" b="0" i="1" cap="none" spc="0">
              <a:ln w="11430"/>
              <a:gradFill flip="none" rotWithShape="1">
                <a:gsLst>
                  <a:gs pos="0">
                    <a:srgbClr val="000000"/>
                  </a:gs>
                  <a:gs pos="75000">
                    <a:schemeClr val="accent2">
                      <a:tint val="90000"/>
                      <a:shade val="60000"/>
                      <a:satMod val="240000"/>
                    </a:schemeClr>
                  </a:gs>
                  <a:gs pos="100000">
                    <a:schemeClr val="accent2">
                      <a:tint val="100000"/>
                      <a:shade val="50000"/>
                      <a:satMod val="240000"/>
                    </a:schemeClr>
                  </a:gs>
                </a:gsLst>
                <a:lin ang="5400000" scaled="0"/>
                <a:tileRect/>
              </a:gradFill>
              <a:effectLst>
                <a:outerShdw blurRad="50800" dist="39000" dir="5460000" algn="tl">
                  <a:srgbClr val="000000">
                    <a:alpha val="38000"/>
                  </a:srgbClr>
                </a:outerShdw>
              </a:effectLst>
              <a:latin typeface="Arial"/>
            </a:rPr>
            <a:t>Beleyou &amp; Partners</a:t>
          </a:r>
        </a:p>
      </xdr:txBody>
    </xdr:sp>
    <xdr:clientData/>
  </xdr:oneCellAnchor>
  <xdr:oneCellAnchor>
    <xdr:from>
      <xdr:col>0</xdr:col>
      <xdr:colOff>0</xdr:colOff>
      <xdr:row>37</xdr:row>
      <xdr:rowOff>0</xdr:rowOff>
    </xdr:from>
    <xdr:ext cx="1886286" cy="269369"/>
    <xdr:sp macro="" textlink="">
      <xdr:nvSpPr>
        <xdr:cNvPr id="39" name="BuLuMoney &amp; Partners"/>
        <xdr:cNvSpPr>
          <a:spLocks/>
        </xdr:cNvSpPr>
      </xdr:nvSpPr>
      <xdr:spPr>
        <a:xfrm>
          <a:off x="0" y="5991225"/>
          <a:ext cx="1886286" cy="269369"/>
        </a:xfrm>
        <a:prstGeom prst="rect">
          <a:avLst/>
        </a:prstGeom>
        <a:noFill/>
      </xdr:spPr>
      <xdr:txBody>
        <a:bodyPr wrap="square" lIns="91440" tIns="45720" rIns="91440" bIns="45720">
          <a:noAutofit/>
        </a:bodyPr>
        <a:lstStyle/>
        <a:p>
          <a:pPr algn="ctr"/>
          <a:r>
            <a:rPr lang="en-US" sz="1200" b="1" i="0" cap="none" spc="0">
              <a:ln w="900" cmpd="sng">
                <a:solidFill>
                  <a:schemeClr val="accent1">
                    <a:satMod val="190000"/>
                    <a:alpha val="55000"/>
                  </a:schemeClr>
                </a:solidFill>
                <a:prstDash val="solid"/>
              </a:ln>
              <a:solidFill>
                <a:srgbClr val="000100"/>
              </a:solidFill>
              <a:effectLst>
                <a:innerShdw blurRad="101600" dist="76200" dir="5400000">
                  <a:schemeClr val="accent1">
                    <a:satMod val="190000"/>
                    <a:tint val="100000"/>
                    <a:alpha val="74000"/>
                  </a:schemeClr>
                </a:innerShdw>
              </a:effectLst>
              <a:latin typeface="Arial"/>
            </a:rPr>
            <a:t>BuLuMoney &amp; Partners</a:t>
          </a:r>
        </a:p>
      </xdr:txBody>
    </xdr:sp>
    <xdr:clientData/>
  </xdr:oneCellAnchor>
  <xdr:oneCellAnchor>
    <xdr:from>
      <xdr:col>0</xdr:col>
      <xdr:colOff>0</xdr:colOff>
      <xdr:row>38</xdr:row>
      <xdr:rowOff>0</xdr:rowOff>
    </xdr:from>
    <xdr:ext cx="1680973" cy="269369"/>
    <xdr:sp macro="" textlink="">
      <xdr:nvSpPr>
        <xdr:cNvPr id="40" name="DUNO ASSOCIATES"/>
        <xdr:cNvSpPr>
          <a:spLocks/>
        </xdr:cNvSpPr>
      </xdr:nvSpPr>
      <xdr:spPr>
        <a:xfrm>
          <a:off x="0" y="6153150"/>
          <a:ext cx="1680973" cy="269369"/>
        </a:xfrm>
        <a:prstGeom prst="rect">
          <a:avLst/>
        </a:prstGeom>
        <a:noFill/>
      </xdr:spPr>
      <xdr:txBody>
        <a:bodyPr wrap="square" lIns="91440" tIns="45720" rIns="91440" bIns="45720">
          <a:noAutofit/>
        </a:bodyPr>
        <a:lstStyle/>
        <a:p>
          <a:pPr algn="ctr"/>
          <a:r>
            <a:rPr lang="en-US" sz="1200" b="1" i="0" cap="none" spc="0">
              <a:ln w="31550" cmpd="sng">
                <a:gradFill>
                  <a:gsLst>
                    <a:gs pos="25000">
                      <a:schemeClr val="accent1">
                        <a:shade val="25000"/>
                        <a:satMod val="190000"/>
                      </a:schemeClr>
                    </a:gs>
                    <a:gs pos="80000">
                      <a:schemeClr val="accent1">
                        <a:tint val="75000"/>
                        <a:satMod val="190000"/>
                      </a:schemeClr>
                    </a:gs>
                  </a:gsLst>
                  <a:lin ang="5400000"/>
                </a:gradFill>
                <a:prstDash val="solid"/>
              </a:ln>
              <a:solidFill>
                <a:srgbClr val="010000"/>
              </a:solidFill>
              <a:effectLst>
                <a:outerShdw blurRad="41275" dist="12700" dir="12000000" algn="tl" rotWithShape="0">
                  <a:srgbClr val="000000">
                    <a:alpha val="40000"/>
                  </a:srgbClr>
                </a:outerShdw>
              </a:effectLst>
              <a:latin typeface="Arial"/>
            </a:rPr>
            <a:t>DUNO ASSOCIATES</a:t>
          </a:r>
        </a:p>
      </xdr:txBody>
    </xdr:sp>
    <xdr:clientData/>
  </xdr:oneCellAnchor>
  <xdr:oneCellAnchor>
    <xdr:from>
      <xdr:col>0</xdr:col>
      <xdr:colOff>0</xdr:colOff>
      <xdr:row>39</xdr:row>
      <xdr:rowOff>0</xdr:rowOff>
    </xdr:from>
    <xdr:ext cx="1334981" cy="269369"/>
    <xdr:sp macro="" textlink="">
      <xdr:nvSpPr>
        <xdr:cNvPr id="41" name="Me &amp; Partners"/>
        <xdr:cNvSpPr>
          <a:spLocks/>
        </xdr:cNvSpPr>
      </xdr:nvSpPr>
      <xdr:spPr>
        <a:xfrm>
          <a:off x="0" y="6315075"/>
          <a:ext cx="1334981" cy="269369"/>
        </a:xfrm>
        <a:prstGeom prst="rect">
          <a:avLst/>
        </a:prstGeom>
        <a:noFill/>
      </xdr:spPr>
      <xdr:txBody>
        <a:bodyPr wrap="square" lIns="91440" tIns="45720" rIns="91440" bIns="45720">
          <a:noAutofit/>
        </a:bodyPr>
        <a:lstStyle/>
        <a:p>
          <a:pPr algn="ctr"/>
          <a:r>
            <a:rPr lang="en-US" sz="1200" b="0" i="1" cap="none" spc="100">
              <a:ln w="18000">
                <a:solidFill>
                  <a:schemeClr val="accent1">
                    <a:satMod val="200000"/>
                    <a:tint val="72000"/>
                  </a:schemeClr>
                </a:solidFill>
                <a:prstDash val="solid"/>
              </a:ln>
              <a:solidFill>
                <a:srgbClr val="010001">
                  <a:alpha val="5700"/>
                </a:srgbClr>
              </a:solidFill>
              <a:effectLst>
                <a:outerShdw blurRad="25000" dist="20000" dir="16020000" algn="tl">
                  <a:schemeClr val="accent1">
                    <a:satMod val="200000"/>
                    <a:shade val="1000"/>
                    <a:alpha val="60000"/>
                  </a:schemeClr>
                </a:outerShdw>
              </a:effectLst>
              <a:latin typeface="Arial"/>
            </a:rPr>
            <a:t>Me &amp; Partners</a:t>
          </a:r>
        </a:p>
      </xdr:txBody>
    </xdr:sp>
    <xdr:clientData/>
  </xdr:oneCellAnchor>
  <xdr:oneCellAnchor>
    <xdr:from>
      <xdr:col>0</xdr:col>
      <xdr:colOff>0</xdr:colOff>
      <xdr:row>40</xdr:row>
      <xdr:rowOff>0</xdr:rowOff>
    </xdr:from>
    <xdr:ext cx="811183" cy="269369"/>
    <xdr:sp macro="" textlink="">
      <xdr:nvSpPr>
        <xdr:cNvPr id="42" name="Welu Ag"/>
        <xdr:cNvSpPr>
          <a:spLocks/>
        </xdr:cNvSpPr>
      </xdr:nvSpPr>
      <xdr:spPr>
        <a:xfrm>
          <a:off x="0" y="6477000"/>
          <a:ext cx="811183" cy="269369"/>
        </a:xfrm>
        <a:prstGeom prst="rect">
          <a:avLst/>
        </a:prstGeom>
        <a:noFill/>
      </xdr:spPr>
      <xdr:txBody>
        <a:bodyPr wrap="square" lIns="91440" tIns="45720" rIns="91440" bIns="45720">
          <a:noAutofit/>
        </a:bodyPr>
        <a:lstStyle/>
        <a:p>
          <a:pPr algn="ctr"/>
          <a:r>
            <a:rPr lang="en-US" sz="1200" b="0" i="0" cap="none" spc="50">
              <a:ln w="12700" cmpd="sng">
                <a:solidFill>
                  <a:schemeClr val="accent6">
                    <a:satMod val="120000"/>
                    <a:shade val="80000"/>
                  </a:schemeClr>
                </a:solidFill>
                <a:prstDash val="solid"/>
              </a:ln>
              <a:solidFill>
                <a:srgbClr val="010001"/>
              </a:solidFill>
              <a:effectLst>
                <a:glow rad="53100">
                  <a:schemeClr val="accent6">
                    <a:satMod val="180000"/>
                    <a:alpha val="30000"/>
                  </a:schemeClr>
                </a:glow>
              </a:effectLst>
              <a:latin typeface="Arial"/>
            </a:rPr>
            <a:t>Welu Ag</a:t>
          </a:r>
        </a:p>
      </xdr:txBody>
    </xdr:sp>
    <xdr:clientData/>
  </xdr:oneCellAnchor>
  <xdr:oneCellAnchor>
    <xdr:from>
      <xdr:col>0</xdr:col>
      <xdr:colOff>0</xdr:colOff>
      <xdr:row>41</xdr:row>
      <xdr:rowOff>0</xdr:rowOff>
    </xdr:from>
    <xdr:ext cx="1039452" cy="269369"/>
    <xdr:sp macro="" textlink="">
      <xdr:nvSpPr>
        <xdr:cNvPr id="43" name="MODU LTD."/>
        <xdr:cNvSpPr>
          <a:spLocks/>
        </xdr:cNvSpPr>
      </xdr:nvSpPr>
      <xdr:spPr>
        <a:xfrm>
          <a:off x="0" y="6638925"/>
          <a:ext cx="1039452" cy="269369"/>
        </a:xfrm>
        <a:prstGeom prst="rect">
          <a:avLst/>
        </a:prstGeom>
        <a:noFill/>
      </xdr:spPr>
      <xdr:txBody>
        <a:bodyPr wrap="square" lIns="91440" tIns="45720" rIns="91440" bIns="45720">
          <a:noAutofit/>
          <a:scene3d>
            <a:camera prst="orthographicFront">
              <a:rot lat="0" lon="0" rev="0"/>
            </a:camera>
            <a:lightRig rig="glow" dir="t">
              <a:rot lat="0" lon="0" rev="3600000"/>
            </a:lightRig>
          </a:scene3d>
          <a:sp3d prstMaterial="softEdge">
            <a:bevelT w="29210" h="16510"/>
            <a:contourClr>
              <a:schemeClr val="accent4">
                <a:alpha val="95000"/>
              </a:schemeClr>
            </a:contourClr>
          </a:sp3d>
        </a:bodyPr>
        <a:lstStyle/>
        <a:p>
          <a:pPr algn="ctr"/>
          <a:r>
            <a:rPr lang="en-US" sz="1200" b="1" i="0" cap="none" spc="0">
              <a:ln>
                <a:prstDash val="solid"/>
              </a:ln>
              <a:gradFill flip="none" rotWithShape="1">
                <a:gsLst>
                  <a:gs pos="0">
                    <a:srgbClr val="000100"/>
                  </a:gs>
                  <a:gs pos="40000">
                    <a:schemeClr val="accent4">
                      <a:tint val="90000"/>
                      <a:satMod val="130000"/>
                    </a:schemeClr>
                  </a:gs>
                  <a:gs pos="50000">
                    <a:schemeClr val="accent4">
                      <a:tint val="90000"/>
                      <a:satMod val="130000"/>
                    </a:schemeClr>
                  </a:gs>
                  <a:gs pos="68000">
                    <a:schemeClr val="accent4">
                      <a:tint val="90000"/>
                      <a:satMod val="130000"/>
                    </a:schemeClr>
                  </a:gs>
                  <a:gs pos="100000">
                    <a:schemeClr val="accent4">
                      <a:tint val="70000"/>
                      <a:satMod val="200000"/>
                    </a:schemeClr>
                  </a:gs>
                </a:gsLst>
                <a:lin ang="5400000" scaled="0"/>
                <a:tileRect/>
              </a:gradFill>
              <a:effectLst>
                <a:outerShdw blurRad="88000" dist="50800" dir="5040000" algn="tl">
                  <a:schemeClr val="accent4">
                    <a:tint val="80000"/>
                    <a:satMod val="250000"/>
                    <a:alpha val="45000"/>
                  </a:schemeClr>
                </a:outerShdw>
              </a:effectLst>
              <a:latin typeface="Arial"/>
            </a:rPr>
            <a:t>MODU LTD.</a:t>
          </a:r>
        </a:p>
      </xdr:txBody>
    </xdr:sp>
    <xdr:clientData/>
  </xdr:oneCellAnchor>
  <xdr:oneCellAnchor>
    <xdr:from>
      <xdr:col>0</xdr:col>
      <xdr:colOff>0</xdr:colOff>
      <xdr:row>42</xdr:row>
      <xdr:rowOff>0</xdr:rowOff>
    </xdr:from>
    <xdr:ext cx="1459181" cy="269369"/>
    <xdr:sp macro="" textlink="">
      <xdr:nvSpPr>
        <xdr:cNvPr id="44" name="Mutech &amp; Partners"/>
        <xdr:cNvSpPr>
          <a:spLocks/>
        </xdr:cNvSpPr>
      </xdr:nvSpPr>
      <xdr:spPr>
        <a:xfrm>
          <a:off x="0" y="6800850"/>
          <a:ext cx="1459181" cy="269369"/>
        </a:xfrm>
        <a:prstGeom prst="rect">
          <a:avLst/>
        </a:prstGeom>
        <a:noFill/>
      </xdr:spPr>
      <xdr:txBody>
        <a:bodyPr wrap="square" lIns="91440" tIns="45720" rIns="91440" bIns="45720">
          <a:noAutofit/>
          <a:scene3d>
            <a:camera prst="orthographicFront"/>
            <a:lightRig rig="flat" dir="tl">
              <a:rot lat="0" lon="0" rev="6600000"/>
            </a:lightRig>
          </a:scene3d>
          <a:sp3d extrusionH="25400" contourW="8890">
            <a:bevelT w="38100" h="31750"/>
            <a:contourClr>
              <a:schemeClr val="accent2">
                <a:shade val="75000"/>
              </a:schemeClr>
            </a:contourClr>
          </a:sp3d>
        </a:bodyPr>
        <a:lstStyle/>
        <a:p>
          <a:pPr algn="ctr"/>
          <a:r>
            <a:rPr lang="en-US" sz="1200" b="0" i="0" cap="none" spc="0">
              <a:ln w="11430"/>
              <a:gradFill flip="none" rotWithShape="1">
                <a:gsLst>
                  <a:gs pos="0">
                    <a:srgbClr val="000001"/>
                  </a:gs>
                  <a:gs pos="75000">
                    <a:schemeClr val="accent2">
                      <a:tint val="90000"/>
                      <a:shade val="60000"/>
                      <a:satMod val="240000"/>
                    </a:schemeClr>
                  </a:gs>
                  <a:gs pos="100000">
                    <a:schemeClr val="accent2">
                      <a:tint val="100000"/>
                      <a:shade val="50000"/>
                      <a:satMod val="240000"/>
                    </a:schemeClr>
                  </a:gs>
                </a:gsLst>
                <a:lin ang="5400000" scaled="0"/>
                <a:tileRect/>
              </a:gradFill>
              <a:effectLst>
                <a:outerShdw blurRad="50800" dist="39000" dir="5460000" algn="tl">
                  <a:srgbClr val="000000">
                    <a:alpha val="38000"/>
                  </a:srgbClr>
                </a:outerShdw>
              </a:effectLst>
              <a:latin typeface="Arial"/>
            </a:rPr>
            <a:t>Mutech &amp; Partners</a:t>
          </a:r>
        </a:p>
      </xdr:txBody>
    </xdr:sp>
    <xdr:clientData/>
  </xdr:oneCellAnchor>
  <xdr:oneCellAnchor>
    <xdr:from>
      <xdr:col>0</xdr:col>
      <xdr:colOff>0</xdr:colOff>
      <xdr:row>43</xdr:row>
      <xdr:rowOff>0</xdr:rowOff>
    </xdr:from>
    <xdr:ext cx="1817998" cy="269369"/>
    <xdr:sp macro="" textlink="">
      <xdr:nvSpPr>
        <xdr:cNvPr id="45" name="LaDiFuture &amp; Partners"/>
        <xdr:cNvSpPr>
          <a:spLocks/>
        </xdr:cNvSpPr>
      </xdr:nvSpPr>
      <xdr:spPr>
        <a:xfrm>
          <a:off x="0" y="6962775"/>
          <a:ext cx="1817998" cy="269369"/>
        </a:xfrm>
        <a:prstGeom prst="rect">
          <a:avLst/>
        </a:prstGeom>
        <a:noFill/>
      </xdr:spPr>
      <xdr:txBody>
        <a:bodyPr wrap="square" lIns="91440" tIns="45720" rIns="91440" bIns="45720">
          <a:noAutofit/>
        </a:bodyPr>
        <a:lstStyle/>
        <a:p>
          <a:pPr algn="ctr"/>
          <a:r>
            <a:rPr lang="en-US" sz="1200" b="1" i="1" cap="none" spc="0">
              <a:ln w="18000">
                <a:solidFill>
                  <a:schemeClr val="accent2">
                    <a:satMod val="140000"/>
                  </a:schemeClr>
                </a:solidFill>
                <a:prstDash val="solid"/>
                <a:miter lim="800000"/>
              </a:ln>
              <a:solidFill>
                <a:srgbClr val="000101"/>
              </a:solidFill>
              <a:effectLst>
                <a:outerShdw blurRad="25500" dist="23000" dir="7020000" algn="tl">
                  <a:srgbClr val="000000">
                    <a:alpha val="50000"/>
                  </a:srgbClr>
                </a:outerShdw>
              </a:effectLst>
              <a:latin typeface="Arial"/>
            </a:rPr>
            <a:t>LaDiFuture &amp; Partners</a:t>
          </a:r>
        </a:p>
      </xdr:txBody>
    </xdr:sp>
    <xdr:clientData/>
  </xdr:oneCellAnchor>
  <xdr:oneCellAnchor>
    <xdr:from>
      <xdr:col>0</xdr:col>
      <xdr:colOff>0</xdr:colOff>
      <xdr:row>44</xdr:row>
      <xdr:rowOff>0</xdr:rowOff>
    </xdr:from>
    <xdr:ext cx="2194767" cy="269369"/>
    <xdr:sp macro="" textlink="">
      <xdr:nvSpPr>
        <xdr:cNvPr id="46" name="Yesyouyes &amp; Partners"/>
        <xdr:cNvSpPr>
          <a:spLocks/>
        </xdr:cNvSpPr>
      </xdr:nvSpPr>
      <xdr:spPr>
        <a:xfrm>
          <a:off x="0" y="7124700"/>
          <a:ext cx="2194767" cy="269369"/>
        </a:xfrm>
        <a:prstGeom prst="rect">
          <a:avLst/>
        </a:prstGeom>
        <a:noFill/>
      </xdr:spPr>
      <xdr:txBody>
        <a:bodyPr wrap="square" lIns="91440" tIns="45720" rIns="91440" bIns="45720">
          <a:noAutofit/>
          <a:scene3d>
            <a:camera prst="orthographicFront"/>
            <a:lightRig rig="soft" dir="t">
              <a:rot lat="0" lon="0" rev="10800000"/>
            </a:lightRig>
          </a:scene3d>
          <a:sp3d>
            <a:bevelT w="27940" h="12700"/>
            <a:contourClr>
              <a:srgbClr val="DDDDDD"/>
            </a:contourClr>
          </a:sp3d>
        </a:bodyPr>
        <a:lstStyle/>
        <a:p>
          <a:pPr algn="ctr"/>
          <a:r>
            <a:rPr lang="en-US" sz="1200" b="1" i="0" cap="none" spc="150">
              <a:ln w="11430"/>
              <a:solidFill>
                <a:srgbClr val="000101"/>
              </a:solidFill>
              <a:effectLst>
                <a:outerShdw blurRad="25400" algn="tl" rotWithShape="0">
                  <a:srgbClr val="000000">
                    <a:alpha val="43000"/>
                  </a:srgbClr>
                </a:outerShdw>
              </a:effectLst>
              <a:latin typeface="Arial"/>
            </a:rPr>
            <a:t>Yesyouyes &amp; Partners</a:t>
          </a:r>
        </a:p>
      </xdr:txBody>
    </xdr:sp>
    <xdr:clientData/>
  </xdr:oneCellAnchor>
  <xdr:oneCellAnchor>
    <xdr:from>
      <xdr:col>0</xdr:col>
      <xdr:colOff>0</xdr:colOff>
      <xdr:row>45</xdr:row>
      <xdr:rowOff>0</xdr:rowOff>
    </xdr:from>
    <xdr:ext cx="1660070" cy="269369"/>
    <xdr:sp macro="" textlink="">
      <xdr:nvSpPr>
        <xdr:cNvPr id="47" name="Limoneyus Gmbh"/>
        <xdr:cNvSpPr>
          <a:spLocks/>
        </xdr:cNvSpPr>
      </xdr:nvSpPr>
      <xdr:spPr>
        <a:xfrm>
          <a:off x="0" y="7286625"/>
          <a:ext cx="1660070" cy="269369"/>
        </a:xfrm>
        <a:prstGeom prst="rect">
          <a:avLst/>
        </a:prstGeom>
        <a:noFill/>
      </xdr:spPr>
      <xdr:txBody>
        <a:bodyPr wrap="square" lIns="91440" tIns="45720" rIns="91440" bIns="45720">
          <a:noAutofit/>
          <a:scene3d>
            <a:camera prst="orthographicFront"/>
            <a:lightRig rig="soft" dir="t">
              <a:rot lat="0" lon="0" rev="10800000"/>
            </a:lightRig>
          </a:scene3d>
          <a:sp3d>
            <a:bevelT w="27940" h="12700"/>
            <a:contourClr>
              <a:srgbClr val="DDDDDD"/>
            </a:contourClr>
          </a:sp3d>
        </a:bodyPr>
        <a:lstStyle/>
        <a:p>
          <a:pPr algn="ctr"/>
          <a:r>
            <a:rPr lang="en-US" sz="1200" b="0" i="0" cap="none" spc="150">
              <a:ln w="11430"/>
              <a:solidFill>
                <a:srgbClr val="000100"/>
              </a:solidFill>
              <a:effectLst>
                <a:outerShdw blurRad="25400" algn="tl" rotWithShape="0">
                  <a:srgbClr val="000000">
                    <a:alpha val="43000"/>
                  </a:srgbClr>
                </a:outerShdw>
              </a:effectLst>
              <a:latin typeface="Arial"/>
            </a:rPr>
            <a:t>Limoneyus Gmbh</a:t>
          </a:r>
        </a:p>
      </xdr:txBody>
    </xdr:sp>
    <xdr:clientData/>
  </xdr:oneCellAnchor>
  <xdr:oneCellAnchor>
    <xdr:from>
      <xdr:col>0</xdr:col>
      <xdr:colOff>0</xdr:colOff>
      <xdr:row>46</xdr:row>
      <xdr:rowOff>0</xdr:rowOff>
    </xdr:from>
    <xdr:ext cx="1604734" cy="269369"/>
    <xdr:sp macro="" textlink="">
      <xdr:nvSpPr>
        <xdr:cNvPr id="48" name="DaYesLo Associates"/>
        <xdr:cNvSpPr>
          <a:spLocks/>
        </xdr:cNvSpPr>
      </xdr:nvSpPr>
      <xdr:spPr>
        <a:xfrm>
          <a:off x="0" y="7448550"/>
          <a:ext cx="1604734" cy="269369"/>
        </a:xfrm>
        <a:prstGeom prst="rect">
          <a:avLst/>
        </a:prstGeom>
        <a:noFill/>
      </xdr:spPr>
      <xdr:txBody>
        <a:bodyPr wrap="square" lIns="91440" tIns="45720" rIns="91440" bIns="45720">
          <a:noAutofit/>
        </a:bodyPr>
        <a:lstStyle/>
        <a:p>
          <a:pPr algn="ctr"/>
          <a:r>
            <a:rPr lang="en-US" sz="1200" b="0" i="1" cap="none" spc="0">
              <a:ln w="10160">
                <a:solidFill>
                  <a:schemeClr val="accent1"/>
                </a:solidFill>
                <a:prstDash val="solid"/>
              </a:ln>
              <a:solidFill>
                <a:srgbClr val="000001"/>
              </a:solidFill>
              <a:effectLst>
                <a:outerShdw blurRad="38100" dist="32000" dir="5400000" algn="tl">
                  <a:srgbClr val="000000">
                    <a:alpha val="30000"/>
                  </a:srgbClr>
                </a:outerShdw>
              </a:effectLst>
              <a:latin typeface="Arial"/>
            </a:rPr>
            <a:t>DaYesLo Associates</a:t>
          </a:r>
        </a:p>
      </xdr:txBody>
    </xdr:sp>
    <xdr:clientData/>
  </xdr:oneCellAnchor>
  <xdr:oneCellAnchor>
    <xdr:from>
      <xdr:col>0</xdr:col>
      <xdr:colOff>0</xdr:colOff>
      <xdr:row>47</xdr:row>
      <xdr:rowOff>0</xdr:rowOff>
    </xdr:from>
    <xdr:ext cx="2014333" cy="269369"/>
    <xdr:sp macro="" textlink="">
      <xdr:nvSpPr>
        <xdr:cNvPr id="49" name="TECHDIBE &amp; PARTNERS"/>
        <xdr:cNvSpPr>
          <a:spLocks/>
        </xdr:cNvSpPr>
      </xdr:nvSpPr>
      <xdr:spPr>
        <a:xfrm>
          <a:off x="0" y="7610475"/>
          <a:ext cx="2014333" cy="269369"/>
        </a:xfrm>
        <a:prstGeom prst="rect">
          <a:avLst/>
        </a:prstGeom>
        <a:noFill/>
      </xdr:spPr>
      <xdr:txBody>
        <a:bodyPr wrap="square" lIns="91440" tIns="45720" rIns="91440" bIns="45720">
          <a:noAutofit/>
        </a:bodyPr>
        <a:lstStyle/>
        <a:p>
          <a:pPr algn="ctr"/>
          <a:r>
            <a:rPr lang="en-US" sz="1200" b="1" i="0" cap="none" spc="0">
              <a:ln w="31550" cmpd="sng">
                <a:gradFill>
                  <a:gsLst>
                    <a:gs pos="70000">
                      <a:schemeClr val="accent6">
                        <a:shade val="50000"/>
                        <a:satMod val="190000"/>
                      </a:schemeClr>
                    </a:gs>
                    <a:gs pos="0">
                      <a:schemeClr val="accent6">
                        <a:tint val="77000"/>
                        <a:satMod val="180000"/>
                      </a:schemeClr>
                    </a:gs>
                  </a:gsLst>
                  <a:lin ang="5400000"/>
                </a:gradFill>
                <a:prstDash val="solid"/>
              </a:ln>
              <a:solidFill>
                <a:srgbClr val="000001"/>
              </a:solidFill>
              <a:effectLst>
                <a:outerShdw blurRad="50800" dist="40000" dir="5400000" algn="tl" rotWithShape="0">
                  <a:srgbClr val="000000">
                    <a:shade val="5000"/>
                    <a:satMod val="120000"/>
                    <a:alpha val="33000"/>
                  </a:srgbClr>
                </a:outerShdw>
              </a:effectLst>
              <a:latin typeface="Arial"/>
            </a:rPr>
            <a:t>TECHDIBE &amp; PARTNERS</a:t>
          </a:r>
        </a:p>
      </xdr:txBody>
    </xdr:sp>
    <xdr:clientData/>
  </xdr:oneCellAnchor>
  <xdr:oneCellAnchor>
    <xdr:from>
      <xdr:col>0</xdr:col>
      <xdr:colOff>0</xdr:colOff>
      <xdr:row>48</xdr:row>
      <xdr:rowOff>0</xdr:rowOff>
    </xdr:from>
    <xdr:ext cx="1612877" cy="269369"/>
    <xdr:sp macro="" textlink="">
      <xdr:nvSpPr>
        <xdr:cNvPr id="50" name="MoWeMa &amp; Partners"/>
        <xdr:cNvSpPr>
          <a:spLocks/>
        </xdr:cNvSpPr>
      </xdr:nvSpPr>
      <xdr:spPr>
        <a:xfrm>
          <a:off x="0" y="7772400"/>
          <a:ext cx="1612877" cy="269369"/>
        </a:xfrm>
        <a:prstGeom prst="rect">
          <a:avLst/>
        </a:prstGeom>
        <a:noFill/>
      </xdr:spPr>
      <xdr:txBody>
        <a:bodyPr wrap="square" lIns="91440" tIns="45720" rIns="91440" bIns="45720">
          <a:noAutofit/>
        </a:bodyPr>
        <a:lstStyle/>
        <a:p>
          <a:pPr algn="ctr"/>
          <a:r>
            <a:rPr lang="en-US" sz="1200" b="0" i="1" cap="none" spc="0">
              <a:ln w="17780" cmpd="sng">
                <a:solidFill>
                  <a:schemeClr val="accent1">
                    <a:tint val="3000"/>
                  </a:schemeClr>
                </a:solidFill>
                <a:prstDash val="solid"/>
                <a:miter lim="800000"/>
              </a:ln>
              <a:gradFill flip="none" rotWithShape="1">
                <a:gsLst>
                  <a:gs pos="10000">
                    <a:srgbClr val="010101"/>
                  </a:gs>
                  <a:gs pos="90000">
                    <a:schemeClr val="accent1">
                      <a:shade val="50000"/>
                      <a:satMod val="100000"/>
                    </a:schemeClr>
                  </a:gs>
                </a:gsLst>
                <a:lin ang="5400000" scaled="0"/>
                <a:tileRect/>
              </a:gradFill>
              <a:effectLst>
                <a:outerShdw blurRad="55000" dist="50800" dir="5400000" algn="tl">
                  <a:srgbClr val="000000">
                    <a:alpha val="33000"/>
                  </a:srgbClr>
                </a:outerShdw>
              </a:effectLst>
              <a:latin typeface="Arial"/>
            </a:rPr>
            <a:t>MoWeMa &amp; Partners</a:t>
          </a:r>
        </a:p>
      </xdr:txBody>
    </xdr:sp>
    <xdr:clientData/>
  </xdr:oneCellAnchor>
  <xdr:oneCellAnchor>
    <xdr:from>
      <xdr:col>0</xdr:col>
      <xdr:colOff>0</xdr:colOff>
      <xdr:row>49</xdr:row>
      <xdr:rowOff>0</xdr:rowOff>
    </xdr:from>
    <xdr:ext cx="1920718" cy="269369"/>
    <xdr:sp macro="" textlink="">
      <xdr:nvSpPr>
        <xdr:cNvPr id="51" name="TechUs &amp; Partners"/>
        <xdr:cNvSpPr>
          <a:spLocks/>
        </xdr:cNvSpPr>
      </xdr:nvSpPr>
      <xdr:spPr>
        <a:xfrm>
          <a:off x="0" y="7934325"/>
          <a:ext cx="1920718" cy="269369"/>
        </a:xfrm>
        <a:prstGeom prst="rect">
          <a:avLst/>
        </a:prstGeom>
        <a:noFill/>
      </xdr:spPr>
      <xdr:txBody>
        <a:bodyPr wrap="square" lIns="91440" tIns="45720" rIns="91440" bIns="45720">
          <a:noAutofit/>
        </a:bodyPr>
        <a:lstStyle/>
        <a:p>
          <a:pPr algn="ctr"/>
          <a:r>
            <a:rPr lang="en-US" sz="1200" b="0" i="0" cap="none" spc="200">
              <a:ln w="29210">
                <a:solidFill>
                  <a:schemeClr val="accent3">
                    <a:tint val="10000"/>
                  </a:schemeClr>
                </a:solidFill>
              </a:ln>
              <a:solidFill>
                <a:srgbClr val="000000">
                  <a:alpha val="50000"/>
                </a:srgbClr>
              </a:solidFill>
              <a:effectLst>
                <a:innerShdw blurRad="50800" dist="50800" dir="8100000">
                  <a:srgbClr val="7D7D7D">
                    <a:alpha val="73000"/>
                  </a:srgbClr>
                </a:innerShdw>
              </a:effectLst>
              <a:latin typeface="Arial"/>
            </a:rPr>
            <a:t>TechUs &amp; Partners</a:t>
          </a:r>
        </a:p>
      </xdr:txBody>
    </xdr:sp>
    <xdr:clientData/>
  </xdr:oneCellAnchor>
  <xdr:oneCellAnchor>
    <xdr:from>
      <xdr:col>0</xdr:col>
      <xdr:colOff>0</xdr:colOff>
      <xdr:row>50</xdr:row>
      <xdr:rowOff>0</xdr:rowOff>
    </xdr:from>
    <xdr:ext cx="1579214" cy="269369"/>
    <xdr:sp macro="" textlink="">
      <xdr:nvSpPr>
        <xdr:cNvPr id="52" name="Lovebula &amp; Partners"/>
        <xdr:cNvSpPr>
          <a:spLocks/>
        </xdr:cNvSpPr>
      </xdr:nvSpPr>
      <xdr:spPr>
        <a:xfrm>
          <a:off x="0" y="8096250"/>
          <a:ext cx="1579214" cy="269369"/>
        </a:xfrm>
        <a:prstGeom prst="rect">
          <a:avLst/>
        </a:prstGeom>
        <a:noFill/>
      </xdr:spPr>
      <xdr:txBody>
        <a:bodyPr wrap="square" lIns="91440" tIns="45720" rIns="91440" bIns="45720">
          <a:noAutofit/>
          <a:scene3d>
            <a:camera prst="orthographicFront"/>
            <a:lightRig rig="flat" dir="tl">
              <a:rot lat="0" lon="0" rev="6600000"/>
            </a:lightRig>
          </a:scene3d>
          <a:sp3d extrusionH="25400" contourW="8890">
            <a:bevelT w="38100" h="31750"/>
            <a:contourClr>
              <a:schemeClr val="accent2">
                <a:shade val="75000"/>
              </a:schemeClr>
            </a:contourClr>
          </a:sp3d>
        </a:bodyPr>
        <a:lstStyle/>
        <a:p>
          <a:pPr algn="ctr"/>
          <a:r>
            <a:rPr lang="en-US" sz="1200" b="0" i="1" cap="none" spc="0">
              <a:ln w="11430"/>
              <a:gradFill flip="none" rotWithShape="1">
                <a:gsLst>
                  <a:gs pos="0">
                    <a:srgbClr val="000101"/>
                  </a:gs>
                  <a:gs pos="75000">
                    <a:schemeClr val="accent2">
                      <a:tint val="90000"/>
                      <a:shade val="60000"/>
                      <a:satMod val="240000"/>
                    </a:schemeClr>
                  </a:gs>
                  <a:gs pos="100000">
                    <a:schemeClr val="accent2">
                      <a:tint val="100000"/>
                      <a:shade val="50000"/>
                      <a:satMod val="240000"/>
                    </a:schemeClr>
                  </a:gs>
                </a:gsLst>
                <a:lin ang="5400000" scaled="0"/>
                <a:tileRect/>
              </a:gradFill>
              <a:effectLst>
                <a:outerShdw blurRad="50800" dist="39000" dir="5460000" algn="tl">
                  <a:srgbClr val="000000">
                    <a:alpha val="38000"/>
                  </a:srgbClr>
                </a:outerShdw>
              </a:effectLst>
              <a:latin typeface="Arial"/>
            </a:rPr>
            <a:t>Lovebula &amp; Partners</a:t>
          </a:r>
        </a:p>
      </xdr:txBody>
    </xdr:sp>
    <xdr:clientData/>
  </xdr:oneCellAnchor>
  <xdr:oneCellAnchor>
    <xdr:from>
      <xdr:col>0</xdr:col>
      <xdr:colOff>0</xdr:colOff>
      <xdr:row>51</xdr:row>
      <xdr:rowOff>0</xdr:rowOff>
    </xdr:from>
    <xdr:ext cx="2493183" cy="269369"/>
    <xdr:sp macro="" textlink="">
      <xdr:nvSpPr>
        <xdr:cNvPr id="53" name="TECHMUFUTURE ASSOCIATES"/>
        <xdr:cNvSpPr>
          <a:spLocks/>
        </xdr:cNvSpPr>
      </xdr:nvSpPr>
      <xdr:spPr>
        <a:xfrm>
          <a:off x="0" y="8258175"/>
          <a:ext cx="2493183" cy="269369"/>
        </a:xfrm>
        <a:prstGeom prst="rect">
          <a:avLst/>
        </a:prstGeom>
        <a:noFill/>
      </xdr:spPr>
      <xdr:txBody>
        <a:bodyPr wrap="square" lIns="91440" tIns="45720" rIns="91440" bIns="45720">
          <a:noAutofit/>
        </a:bodyPr>
        <a:lstStyle/>
        <a:p>
          <a:pPr algn="ctr"/>
          <a:r>
            <a:rPr lang="en-US" sz="1200" b="0" i="0" cap="none" spc="0">
              <a:ln w="10541" cmpd="sng">
                <a:solidFill>
                  <a:schemeClr val="accent1">
                    <a:shade val="88000"/>
                    <a:satMod val="110000"/>
                  </a:schemeClr>
                </a:solidFill>
                <a:prstDash val="solid"/>
              </a:ln>
              <a:gradFill flip="none" rotWithShape="1">
                <a:gsLst>
                  <a:gs pos="0">
                    <a:srgbClr val="010001"/>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scaled="0"/>
                <a:tileRect/>
              </a:gradFill>
              <a:effectLst/>
              <a:latin typeface="Arial"/>
            </a:rPr>
            <a:t>TECHMUFUTURE ASSOCIATES</a:t>
          </a:r>
        </a:p>
      </xdr:txBody>
    </xdr:sp>
    <xdr:clientData/>
  </xdr:oneCellAnchor>
  <xdr:oneCellAnchor>
    <xdr:from>
      <xdr:col>0</xdr:col>
      <xdr:colOff>0</xdr:colOff>
      <xdr:row>52</xdr:row>
      <xdr:rowOff>0</xdr:rowOff>
    </xdr:from>
    <xdr:ext cx="1664109" cy="269369"/>
    <xdr:sp macro="" textlink="">
      <xdr:nvSpPr>
        <xdr:cNvPr id="54" name="Buyouda &amp; Partners"/>
        <xdr:cNvSpPr>
          <a:spLocks/>
        </xdr:cNvSpPr>
      </xdr:nvSpPr>
      <xdr:spPr>
        <a:xfrm>
          <a:off x="0" y="8420100"/>
          <a:ext cx="1664109" cy="269369"/>
        </a:xfrm>
        <a:prstGeom prst="rect">
          <a:avLst/>
        </a:prstGeom>
        <a:noFill/>
      </xdr:spPr>
      <xdr:txBody>
        <a:bodyPr wrap="square" lIns="91440" tIns="45720" rIns="91440" bIns="45720">
          <a:noAutofit/>
        </a:bodyPr>
        <a:lstStyle/>
        <a:p>
          <a:pPr algn="ctr"/>
          <a:r>
            <a:rPr lang="en-US" sz="1200" b="1" i="0" cap="none" spc="0">
              <a:ln w="19050">
                <a:solidFill>
                  <a:schemeClr val="tx2">
                    <a:tint val="1000"/>
                  </a:schemeClr>
                </a:solidFill>
                <a:prstDash val="solid"/>
              </a:ln>
              <a:solidFill>
                <a:srgbClr val="010001"/>
              </a:solidFill>
              <a:effectLst>
                <a:outerShdw blurRad="50000" dist="50800" dir="7500000" algn="tl">
                  <a:srgbClr val="000000">
                    <a:shade val="5000"/>
                    <a:alpha val="35000"/>
                  </a:srgbClr>
                </a:outerShdw>
              </a:effectLst>
              <a:latin typeface="Arial"/>
            </a:rPr>
            <a:t>Buyouda &amp; Partners</a:t>
          </a:r>
        </a:p>
      </xdr:txBody>
    </xdr:sp>
    <xdr:clientData/>
  </xdr:oneCellAnchor>
  <xdr:oneCellAnchor>
    <xdr:from>
      <xdr:col>0</xdr:col>
      <xdr:colOff>0</xdr:colOff>
      <xdr:row>53</xdr:row>
      <xdr:rowOff>0</xdr:rowOff>
    </xdr:from>
    <xdr:ext cx="1193532" cy="269369"/>
    <xdr:sp macro="" textlink="">
      <xdr:nvSpPr>
        <xdr:cNvPr id="55" name="LOVEMU INC."/>
        <xdr:cNvSpPr>
          <a:spLocks/>
        </xdr:cNvSpPr>
      </xdr:nvSpPr>
      <xdr:spPr>
        <a:xfrm>
          <a:off x="0" y="8582025"/>
          <a:ext cx="1193532" cy="269369"/>
        </a:xfrm>
        <a:prstGeom prst="rect">
          <a:avLst/>
        </a:prstGeom>
        <a:noFill/>
      </xdr:spPr>
      <xdr:txBody>
        <a:bodyPr wrap="square" lIns="91440" tIns="45720" rIns="91440" bIns="45720">
          <a:noAutofit/>
        </a:bodyPr>
        <a:lstStyle/>
        <a:p>
          <a:pPr algn="ctr"/>
          <a:r>
            <a:rPr lang="en-US" sz="1200" b="1" i="0" cap="none" spc="0">
              <a:ln w="17780" cmpd="sng">
                <a:solidFill>
                  <a:schemeClr val="accent1">
                    <a:tint val="3000"/>
                  </a:schemeClr>
                </a:solidFill>
                <a:prstDash val="solid"/>
                <a:miter lim="800000"/>
              </a:ln>
              <a:gradFill flip="none" rotWithShape="1">
                <a:gsLst>
                  <a:gs pos="10000">
                    <a:srgbClr val="000100"/>
                  </a:gs>
                  <a:gs pos="90000">
                    <a:schemeClr val="accent1">
                      <a:shade val="50000"/>
                      <a:satMod val="100000"/>
                    </a:schemeClr>
                  </a:gs>
                </a:gsLst>
                <a:lin ang="5400000" scaled="0"/>
                <a:tileRect/>
              </a:gradFill>
              <a:effectLst>
                <a:outerShdw blurRad="55000" dist="50800" dir="5400000" algn="tl">
                  <a:srgbClr val="000000">
                    <a:alpha val="33000"/>
                  </a:srgbClr>
                </a:outerShdw>
              </a:effectLst>
              <a:latin typeface="Arial"/>
            </a:rPr>
            <a:t>LOVEMU INC.</a:t>
          </a:r>
        </a:p>
      </xdr:txBody>
    </xdr:sp>
    <xdr:clientData/>
  </xdr:oneCellAnchor>
  <xdr:oneCellAnchor>
    <xdr:from>
      <xdr:col>0</xdr:col>
      <xdr:colOff>0</xdr:colOff>
      <xdr:row>54</xdr:row>
      <xdr:rowOff>0</xdr:rowOff>
    </xdr:from>
    <xdr:ext cx="886012" cy="269369"/>
    <xdr:sp macro="" textlink="">
      <xdr:nvSpPr>
        <xdr:cNvPr id="56" name="Dema Inc."/>
        <xdr:cNvSpPr>
          <a:spLocks/>
        </xdr:cNvSpPr>
      </xdr:nvSpPr>
      <xdr:spPr>
        <a:xfrm>
          <a:off x="0" y="8743950"/>
          <a:ext cx="886012" cy="269369"/>
        </a:xfrm>
        <a:prstGeom prst="rect">
          <a:avLst/>
        </a:prstGeom>
        <a:noFill/>
      </xdr:spPr>
      <xdr:txBody>
        <a:bodyPr wrap="square" lIns="91440" tIns="45720" rIns="91440" bIns="45720">
          <a:noAutofit/>
        </a:bodyPr>
        <a:lstStyle/>
        <a:p>
          <a:pPr algn="ctr"/>
          <a:r>
            <a:rPr lang="en-US" sz="1200" b="0" i="0" cap="none" spc="0">
              <a:ln w="10541" cmpd="sng">
                <a:solidFill>
                  <a:schemeClr val="accent1">
                    <a:shade val="88000"/>
                    <a:satMod val="110000"/>
                  </a:schemeClr>
                </a:solidFill>
                <a:prstDash val="solid"/>
              </a:ln>
              <a:gradFill flip="none" rotWithShape="1">
                <a:gsLst>
                  <a:gs pos="0">
                    <a:srgbClr val="000100"/>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scaled="0"/>
                <a:tileRect/>
              </a:gradFill>
              <a:effectLst/>
              <a:latin typeface="Arial"/>
            </a:rPr>
            <a:t>Dema Inc.</a:t>
          </a:r>
        </a:p>
      </xdr:txBody>
    </xdr:sp>
    <xdr:clientData/>
  </xdr:oneCellAnchor>
  <xdr:oneCellAnchor>
    <xdr:from>
      <xdr:col>0</xdr:col>
      <xdr:colOff>0</xdr:colOff>
      <xdr:row>55</xdr:row>
      <xdr:rowOff>0</xdr:rowOff>
    </xdr:from>
    <xdr:ext cx="946028" cy="269369"/>
    <xdr:sp macro="" textlink="">
      <xdr:nvSpPr>
        <xdr:cNvPr id="57" name="LEYES AG"/>
        <xdr:cNvSpPr>
          <a:spLocks/>
        </xdr:cNvSpPr>
      </xdr:nvSpPr>
      <xdr:spPr>
        <a:xfrm>
          <a:off x="0" y="8905875"/>
          <a:ext cx="946028" cy="269369"/>
        </a:xfrm>
        <a:prstGeom prst="rect">
          <a:avLst/>
        </a:prstGeom>
        <a:noFill/>
      </xdr:spPr>
      <xdr:txBody>
        <a:bodyPr wrap="square" lIns="91440" tIns="45720" rIns="91440" bIns="45720">
          <a:noAutofit/>
        </a:bodyPr>
        <a:lstStyle/>
        <a:p>
          <a:pPr algn="ctr"/>
          <a:r>
            <a:rPr lang="en-US" sz="1200" b="0" i="1" cap="none" spc="0">
              <a:ln w="17780" cmpd="sng">
                <a:solidFill>
                  <a:srgbClr val="FFFFFF"/>
                </a:solidFill>
                <a:prstDash val="solid"/>
                <a:miter lim="800000"/>
              </a:ln>
              <a:gradFill flip="none" rotWithShape="1">
                <a:gsLst>
                  <a:gs pos="0">
                    <a:srgbClr val="000101"/>
                  </a:gs>
                  <a:gs pos="49000">
                    <a:srgbClr val="000000">
                      <a:tint val="89000"/>
                      <a:shade val="90000"/>
                      <a:satMod val="150000"/>
                    </a:srgbClr>
                  </a:gs>
                  <a:gs pos="50000">
                    <a:srgbClr val="000000">
                      <a:tint val="100000"/>
                      <a:shade val="75000"/>
                      <a:satMod val="150000"/>
                    </a:srgbClr>
                  </a:gs>
                  <a:gs pos="95000">
                    <a:srgbClr val="000000">
                      <a:shade val="47000"/>
                      <a:satMod val="150000"/>
                    </a:srgbClr>
                  </a:gs>
                  <a:gs pos="100000">
                    <a:srgbClr val="000000">
                      <a:shade val="39000"/>
                      <a:satMod val="150000"/>
                    </a:srgbClr>
                  </a:gs>
                </a:gsLst>
                <a:lin ang="5400000" scaled="0"/>
                <a:tileRect/>
              </a:gradFill>
              <a:effectLst>
                <a:outerShdw blurRad="50800" algn="tl" rotWithShape="0">
                  <a:srgbClr val="000000"/>
                </a:outerShdw>
              </a:effectLst>
              <a:latin typeface="Arial"/>
            </a:rPr>
            <a:t>LEYES AG</a:t>
          </a:r>
        </a:p>
      </xdr:txBody>
    </xdr:sp>
    <xdr:clientData/>
  </xdr:oneCellAnchor>
  <xdr:oneCellAnchor>
    <xdr:from>
      <xdr:col>0</xdr:col>
      <xdr:colOff>0</xdr:colOff>
      <xdr:row>56</xdr:row>
      <xdr:rowOff>0</xdr:rowOff>
    </xdr:from>
    <xdr:ext cx="849655" cy="269369"/>
    <xdr:sp macro="" textlink="">
      <xdr:nvSpPr>
        <xdr:cNvPr id="58" name="Arle Inc."/>
        <xdr:cNvSpPr>
          <a:spLocks/>
        </xdr:cNvSpPr>
      </xdr:nvSpPr>
      <xdr:spPr>
        <a:xfrm>
          <a:off x="0" y="9067800"/>
          <a:ext cx="849655" cy="269369"/>
        </a:xfrm>
        <a:prstGeom prst="rect">
          <a:avLst/>
        </a:prstGeom>
        <a:noFill/>
      </xdr:spPr>
      <xdr:txBody>
        <a:bodyPr wrap="square" lIns="91440" tIns="45720" rIns="91440" bIns="45720">
          <a:noAutofit/>
        </a:bodyPr>
        <a:lstStyle/>
        <a:p>
          <a:pPr algn="ctr"/>
          <a:r>
            <a:rPr lang="en-US" sz="1200" b="1" i="0" cap="none" spc="50">
              <a:ln w="12700" cmpd="sng">
                <a:solidFill>
                  <a:schemeClr val="accent6">
                    <a:satMod val="120000"/>
                    <a:shade val="80000"/>
                  </a:schemeClr>
                </a:solidFill>
                <a:prstDash val="solid"/>
              </a:ln>
              <a:solidFill>
                <a:srgbClr val="000101"/>
              </a:solidFill>
              <a:effectLst>
                <a:glow rad="53100">
                  <a:schemeClr val="accent6">
                    <a:satMod val="180000"/>
                    <a:alpha val="30000"/>
                  </a:schemeClr>
                </a:glow>
              </a:effectLst>
              <a:latin typeface="Arial"/>
            </a:rPr>
            <a:t>Arle Inc.</a:t>
          </a:r>
        </a:p>
      </xdr:txBody>
    </xdr:sp>
    <xdr:clientData/>
  </xdr:oneCellAnchor>
  <xdr:oneCellAnchor>
    <xdr:from>
      <xdr:col>0</xdr:col>
      <xdr:colOff>0</xdr:colOff>
      <xdr:row>57</xdr:row>
      <xdr:rowOff>0</xdr:rowOff>
    </xdr:from>
    <xdr:ext cx="1014124" cy="269369"/>
    <xdr:sp macro="" textlink="">
      <xdr:nvSpPr>
        <xdr:cNvPr id="59" name="YOUNO AG"/>
        <xdr:cNvSpPr>
          <a:spLocks/>
        </xdr:cNvSpPr>
      </xdr:nvSpPr>
      <xdr:spPr>
        <a:xfrm>
          <a:off x="0" y="9229725"/>
          <a:ext cx="1014124" cy="269369"/>
        </a:xfrm>
        <a:prstGeom prst="rect">
          <a:avLst/>
        </a:prstGeom>
        <a:noFill/>
      </xdr:spPr>
      <xdr:txBody>
        <a:bodyPr wrap="square" lIns="91440" tIns="45720" rIns="91440" bIns="45720">
          <a:noAutofit/>
        </a:bodyPr>
        <a:lstStyle/>
        <a:p>
          <a:pPr algn="ctr"/>
          <a:r>
            <a:rPr lang="en-US" sz="1200" b="0" i="0" cap="none" spc="0">
              <a:ln w="31550" cmpd="sng">
                <a:gradFill>
                  <a:gsLst>
                    <a:gs pos="70000">
                      <a:schemeClr val="accent6">
                        <a:shade val="50000"/>
                        <a:satMod val="190000"/>
                      </a:schemeClr>
                    </a:gs>
                    <a:gs pos="0">
                      <a:schemeClr val="accent6">
                        <a:tint val="77000"/>
                        <a:satMod val="180000"/>
                      </a:schemeClr>
                    </a:gs>
                  </a:gsLst>
                  <a:lin ang="5400000"/>
                </a:gradFill>
                <a:prstDash val="solid"/>
              </a:ln>
              <a:solidFill>
                <a:srgbClr val="000100"/>
              </a:solidFill>
              <a:effectLst>
                <a:outerShdw blurRad="50800" dist="40000" dir="5400000" algn="tl" rotWithShape="0">
                  <a:srgbClr val="000000">
                    <a:shade val="5000"/>
                    <a:satMod val="120000"/>
                    <a:alpha val="33000"/>
                  </a:srgbClr>
                </a:outerShdw>
              </a:effectLst>
              <a:latin typeface="Arial"/>
            </a:rPr>
            <a:t>YOUNO AG</a:t>
          </a:r>
        </a:p>
      </xdr:txBody>
    </xdr:sp>
    <xdr:clientData/>
  </xdr:oneCellAnchor>
  <xdr:oneCellAnchor>
    <xdr:from>
      <xdr:col>0</xdr:col>
      <xdr:colOff>0</xdr:colOff>
      <xdr:row>58</xdr:row>
      <xdr:rowOff>0</xdr:rowOff>
    </xdr:from>
    <xdr:ext cx="900888" cy="269369"/>
    <xdr:sp macro="" textlink="">
      <xdr:nvSpPr>
        <xdr:cNvPr id="60" name="MoAr Inc."/>
        <xdr:cNvSpPr>
          <a:spLocks/>
        </xdr:cNvSpPr>
      </xdr:nvSpPr>
      <xdr:spPr>
        <a:xfrm>
          <a:off x="0" y="9391650"/>
          <a:ext cx="900888" cy="269369"/>
        </a:xfrm>
        <a:prstGeom prst="rect">
          <a:avLst/>
        </a:prstGeom>
        <a:noFill/>
      </xdr:spPr>
      <xdr:txBody>
        <a:bodyPr wrap="square" lIns="91440" tIns="45720" rIns="91440" bIns="45720">
          <a:noAutofit/>
        </a:bodyPr>
        <a:lstStyle/>
        <a:p>
          <a:pPr algn="ctr"/>
          <a:r>
            <a:rPr lang="en-US" sz="1200" b="0" i="0" cap="none" spc="50">
              <a:ln w="12700" cmpd="sng">
                <a:solidFill>
                  <a:schemeClr val="accent6">
                    <a:satMod val="120000"/>
                    <a:shade val="80000"/>
                  </a:schemeClr>
                </a:solidFill>
                <a:prstDash val="solid"/>
              </a:ln>
              <a:solidFill>
                <a:srgbClr val="010000"/>
              </a:solidFill>
              <a:effectLst>
                <a:glow rad="53100">
                  <a:schemeClr val="accent6">
                    <a:satMod val="180000"/>
                    <a:alpha val="30000"/>
                  </a:schemeClr>
                </a:glow>
              </a:effectLst>
              <a:latin typeface="Arial"/>
            </a:rPr>
            <a:t>MoAr Inc.</a:t>
          </a:r>
        </a:p>
      </xdr:txBody>
    </xdr:sp>
    <xdr:clientData/>
  </xdr:oneCellAnchor>
  <xdr:oneCellAnchor>
    <xdr:from>
      <xdr:col>0</xdr:col>
      <xdr:colOff>0</xdr:colOff>
      <xdr:row>59</xdr:row>
      <xdr:rowOff>0</xdr:rowOff>
    </xdr:from>
    <xdr:ext cx="1527726" cy="269369"/>
    <xdr:sp macro="" textlink="">
      <xdr:nvSpPr>
        <xdr:cNvPr id="61" name="Lemali Associates"/>
        <xdr:cNvSpPr>
          <a:spLocks/>
        </xdr:cNvSpPr>
      </xdr:nvSpPr>
      <xdr:spPr>
        <a:xfrm>
          <a:off x="0" y="9553575"/>
          <a:ext cx="1527726" cy="269369"/>
        </a:xfrm>
        <a:prstGeom prst="rect">
          <a:avLst/>
        </a:prstGeom>
        <a:noFill/>
      </xdr:spPr>
      <xdr:txBody>
        <a:bodyPr wrap="square" lIns="91440" tIns="45720" rIns="91440" bIns="45720">
          <a:noAutofit/>
        </a:bodyPr>
        <a:lstStyle/>
        <a:p>
          <a:pPr algn="ctr"/>
          <a:r>
            <a:rPr lang="en-US" sz="1200" b="1" i="1" cap="none" spc="0">
              <a:ln w="10541" cmpd="sng">
                <a:solidFill>
                  <a:srgbClr val="7D7D7D">
                    <a:tint val="100000"/>
                    <a:shade val="100000"/>
                    <a:satMod val="110000"/>
                  </a:srgbClr>
                </a:solidFill>
                <a:prstDash val="solid"/>
              </a:ln>
              <a:gradFill flip="none" rotWithShape="1">
                <a:gsLst>
                  <a:gs pos="0">
                    <a:srgbClr val="010000"/>
                  </a:gs>
                  <a:gs pos="9000">
                    <a:srgbClr val="FFFFFF">
                      <a:tint val="52000"/>
                      <a:satMod val="300000"/>
                    </a:srgbClr>
                  </a:gs>
                  <a:gs pos="50000">
                    <a:srgbClr val="FFFFFF">
                      <a:shade val="20000"/>
                      <a:satMod val="300000"/>
                    </a:srgbClr>
                  </a:gs>
                  <a:gs pos="79000">
                    <a:srgbClr val="FFFFFF">
                      <a:tint val="52000"/>
                      <a:satMod val="300000"/>
                    </a:srgbClr>
                  </a:gs>
                  <a:gs pos="100000">
                    <a:srgbClr val="FFFFFF">
                      <a:tint val="40000"/>
                      <a:satMod val="250000"/>
                    </a:srgbClr>
                  </a:gs>
                </a:gsLst>
                <a:lin ang="5400000" scaled="0"/>
                <a:tileRect/>
              </a:gradFill>
              <a:effectLst/>
              <a:latin typeface="Arial"/>
            </a:rPr>
            <a:t>Lemali Associates</a:t>
          </a:r>
        </a:p>
      </xdr:txBody>
    </xdr:sp>
    <xdr:clientData/>
  </xdr:oneCellAnchor>
  <xdr:oneCellAnchor>
    <xdr:from>
      <xdr:col>0</xdr:col>
      <xdr:colOff>0</xdr:colOff>
      <xdr:row>60</xdr:row>
      <xdr:rowOff>0</xdr:rowOff>
    </xdr:from>
    <xdr:ext cx="843180" cy="269369"/>
    <xdr:sp macro="" textlink="">
      <xdr:nvSpPr>
        <xdr:cNvPr id="62" name="MuAr Inc."/>
        <xdr:cNvSpPr>
          <a:spLocks/>
        </xdr:cNvSpPr>
      </xdr:nvSpPr>
      <xdr:spPr>
        <a:xfrm>
          <a:off x="0" y="9715500"/>
          <a:ext cx="843180" cy="269369"/>
        </a:xfrm>
        <a:prstGeom prst="rect">
          <a:avLst/>
        </a:prstGeom>
        <a:noFill/>
      </xdr:spPr>
      <xdr:txBody>
        <a:bodyPr wrap="square" lIns="91440" tIns="45720" rIns="91440" bIns="45720">
          <a:noAutofit/>
        </a:bodyPr>
        <a:lstStyle/>
        <a:p>
          <a:pPr algn="ctr"/>
          <a:r>
            <a:rPr lang="en-US" sz="1200" b="0" i="0" cap="none" spc="0">
              <a:ln w="12700">
                <a:solidFill>
                  <a:schemeClr val="tx2">
                    <a:satMod val="155000"/>
                  </a:schemeClr>
                </a:solidFill>
                <a:prstDash val="solid"/>
              </a:ln>
              <a:solidFill>
                <a:srgbClr val="010101"/>
              </a:solidFill>
              <a:effectLst>
                <a:outerShdw blurRad="41275" dist="20320" dir="1800000" algn="tl" rotWithShape="0">
                  <a:srgbClr val="000000">
                    <a:alpha val="40000"/>
                  </a:srgbClr>
                </a:outerShdw>
              </a:effectLst>
              <a:latin typeface="Arial"/>
            </a:rPr>
            <a:t>MuAr Inc.</a:t>
          </a:r>
        </a:p>
      </xdr:txBody>
    </xdr:sp>
    <xdr:clientData/>
  </xdr:oneCellAnchor>
  <xdr:oneCellAnchor>
    <xdr:from>
      <xdr:col>0</xdr:col>
      <xdr:colOff>0</xdr:colOff>
      <xdr:row>61</xdr:row>
      <xdr:rowOff>0</xdr:rowOff>
    </xdr:from>
    <xdr:ext cx="877804" cy="269369"/>
    <xdr:sp macro="" textlink="">
      <xdr:nvSpPr>
        <xdr:cNvPr id="63" name="Youlu Ltd."/>
        <xdr:cNvSpPr>
          <a:spLocks/>
        </xdr:cNvSpPr>
      </xdr:nvSpPr>
      <xdr:spPr>
        <a:xfrm>
          <a:off x="0" y="9877425"/>
          <a:ext cx="877804" cy="269369"/>
        </a:xfrm>
        <a:prstGeom prst="rect">
          <a:avLst/>
        </a:prstGeom>
        <a:noFill/>
      </xdr:spPr>
      <xdr:txBody>
        <a:bodyPr wrap="square" lIns="91440" tIns="45720" rIns="91440" bIns="45720">
          <a:noAutofit/>
          <a:scene3d>
            <a:camera prst="orthographicFront"/>
            <a:lightRig rig="balanced" dir="t">
              <a:rot lat="0" lon="0" rev="2100000"/>
            </a:lightRig>
          </a:scene3d>
          <a:sp3d extrusionH="57150" prstMaterial="metal">
            <a:bevelT w="38100" h="25400"/>
            <a:contourClr>
              <a:schemeClr val="bg2"/>
            </a:contourClr>
          </a:sp3d>
        </a:bodyPr>
        <a:lstStyle/>
        <a:p>
          <a:pPr algn="ctr"/>
          <a:r>
            <a:rPr lang="en-US" sz="1200" b="0" i="0" cap="none" spc="0">
              <a:ln w="50800"/>
              <a:solidFill>
                <a:srgbClr val="010101"/>
              </a:solidFill>
              <a:effectLst/>
              <a:latin typeface="Arial"/>
            </a:rPr>
            <a:t>Youlu Ltd.</a:t>
          </a:r>
        </a:p>
      </xdr:txBody>
    </xdr:sp>
    <xdr:clientData/>
  </xdr:oneCellAnchor>
  <xdr:oneCellAnchor>
    <xdr:from>
      <xdr:col>0</xdr:col>
      <xdr:colOff>0</xdr:colOff>
      <xdr:row>62</xdr:row>
      <xdr:rowOff>0</xdr:rowOff>
    </xdr:from>
    <xdr:ext cx="1151148" cy="269369"/>
    <xdr:sp macro="" textlink="">
      <xdr:nvSpPr>
        <xdr:cNvPr id="64" name="Delila Ltd."/>
        <xdr:cNvSpPr>
          <a:spLocks/>
        </xdr:cNvSpPr>
      </xdr:nvSpPr>
      <xdr:spPr>
        <a:xfrm>
          <a:off x="0" y="10039350"/>
          <a:ext cx="1151148" cy="269369"/>
        </a:xfrm>
        <a:prstGeom prst="rect">
          <a:avLst/>
        </a:prstGeom>
        <a:noFill/>
      </xdr:spPr>
      <xdr:txBody>
        <a:bodyPr wrap="square" lIns="91440" tIns="45720" rIns="91440" bIns="45720">
          <a:noAutofit/>
        </a:bodyPr>
        <a:lstStyle/>
        <a:p>
          <a:pPr algn="ctr"/>
          <a:r>
            <a:rPr lang="en-US" sz="1200" b="0" i="1" cap="none" spc="200">
              <a:ln w="29210">
                <a:solidFill>
                  <a:schemeClr val="accent3">
                    <a:tint val="10000"/>
                  </a:schemeClr>
                </a:solidFill>
              </a:ln>
              <a:solidFill>
                <a:srgbClr val="010000">
                  <a:alpha val="50000"/>
                </a:srgbClr>
              </a:solidFill>
              <a:effectLst>
                <a:innerShdw blurRad="50800" dist="50800" dir="8100000">
                  <a:srgbClr val="7D7D7D">
                    <a:alpha val="73000"/>
                  </a:srgbClr>
                </a:innerShdw>
              </a:effectLst>
              <a:latin typeface="Arial"/>
            </a:rPr>
            <a:t>Delila Ltd.</a:t>
          </a:r>
        </a:p>
      </xdr:txBody>
    </xdr:sp>
    <xdr:clientData/>
  </xdr:oneCellAnchor>
  <xdr:oneCellAnchor>
    <xdr:from>
      <xdr:col>0</xdr:col>
      <xdr:colOff>0</xdr:colOff>
      <xdr:row>63</xdr:row>
      <xdr:rowOff>0</xdr:rowOff>
    </xdr:from>
    <xdr:ext cx="1690335" cy="269369"/>
    <xdr:sp macro="" textlink="">
      <xdr:nvSpPr>
        <xdr:cNvPr id="65" name="Lovedemo Associates"/>
        <xdr:cNvSpPr>
          <a:spLocks/>
        </xdr:cNvSpPr>
      </xdr:nvSpPr>
      <xdr:spPr>
        <a:xfrm>
          <a:off x="0" y="10201275"/>
          <a:ext cx="1690335" cy="269369"/>
        </a:xfrm>
        <a:prstGeom prst="rect">
          <a:avLst/>
        </a:prstGeom>
        <a:noFill/>
      </xdr:spPr>
      <xdr:txBody>
        <a:bodyPr wrap="square" lIns="91440" tIns="45720" rIns="91440" bIns="45720">
          <a:noAutofit/>
        </a:bodyPr>
        <a:lstStyle/>
        <a:p>
          <a:pPr algn="ctr"/>
          <a:r>
            <a:rPr lang="en-US" sz="1200" b="0" i="0" cap="none" spc="0">
              <a:ln w="31550" cmpd="sng">
                <a:gradFill>
                  <a:gsLst>
                    <a:gs pos="25000">
                      <a:schemeClr val="accent1">
                        <a:shade val="25000"/>
                        <a:satMod val="190000"/>
                      </a:schemeClr>
                    </a:gs>
                    <a:gs pos="80000">
                      <a:schemeClr val="accent1">
                        <a:tint val="75000"/>
                        <a:satMod val="190000"/>
                      </a:schemeClr>
                    </a:gs>
                  </a:gsLst>
                  <a:lin ang="5400000"/>
                </a:gradFill>
                <a:prstDash val="solid"/>
              </a:ln>
              <a:solidFill>
                <a:srgbClr val="000100"/>
              </a:solidFill>
              <a:effectLst>
                <a:outerShdw blurRad="41275" dist="12700" dir="12000000" algn="tl" rotWithShape="0">
                  <a:srgbClr val="000000">
                    <a:alpha val="40000"/>
                  </a:srgbClr>
                </a:outerShdw>
              </a:effectLst>
              <a:latin typeface="Arial"/>
            </a:rPr>
            <a:t>Lovedemo Associates</a:t>
          </a:r>
        </a:p>
      </xdr:txBody>
    </xdr:sp>
    <xdr:clientData/>
  </xdr:oneCellAnchor>
  <xdr:oneCellAnchor>
    <xdr:from>
      <xdr:col>0</xdr:col>
      <xdr:colOff>0</xdr:colOff>
      <xdr:row>64</xdr:row>
      <xdr:rowOff>0</xdr:rowOff>
    </xdr:from>
    <xdr:ext cx="1458476" cy="269369"/>
    <xdr:sp macro="" textlink="">
      <xdr:nvSpPr>
        <xdr:cNvPr id="66" name="MoneyYouMo AG"/>
        <xdr:cNvSpPr>
          <a:spLocks/>
        </xdr:cNvSpPr>
      </xdr:nvSpPr>
      <xdr:spPr>
        <a:xfrm>
          <a:off x="0" y="10363200"/>
          <a:ext cx="1458476" cy="269369"/>
        </a:xfrm>
        <a:prstGeom prst="rect">
          <a:avLst/>
        </a:prstGeom>
        <a:noFill/>
      </xdr:spPr>
      <xdr:txBody>
        <a:bodyPr wrap="square" lIns="91440" tIns="45720" rIns="91440" bIns="45720">
          <a:noAutofit/>
        </a:bodyPr>
        <a:lstStyle/>
        <a:p>
          <a:pPr algn="ctr"/>
          <a:r>
            <a:rPr lang="en-US" sz="1200" b="1" i="1" cap="none" spc="0">
              <a:ln w="1905"/>
              <a:gradFill flip="none" rotWithShape="1">
                <a:gsLst>
                  <a:gs pos="0">
                    <a:srgbClr val="010100"/>
                  </a:gs>
                  <a:gs pos="78000">
                    <a:schemeClr val="accent6">
                      <a:tint val="90000"/>
                      <a:shade val="89000"/>
                      <a:satMod val="220000"/>
                    </a:schemeClr>
                  </a:gs>
                  <a:gs pos="100000">
                    <a:schemeClr val="accent6">
                      <a:tint val="12000"/>
                      <a:satMod val="255000"/>
                    </a:schemeClr>
                  </a:gs>
                </a:gsLst>
                <a:lin ang="5400000" scaled="0"/>
                <a:tileRect/>
              </a:gradFill>
              <a:effectLst>
                <a:innerShdw blurRad="69850" dist="43180" dir="5400000">
                  <a:srgbClr val="000000">
                    <a:alpha val="65000"/>
                  </a:srgbClr>
                </a:innerShdw>
              </a:effectLst>
              <a:latin typeface="Arial"/>
            </a:rPr>
            <a:t>MoneyYouMo AG</a:t>
          </a:r>
        </a:p>
      </xdr:txBody>
    </xdr:sp>
    <xdr:clientData/>
  </xdr:oneCellAnchor>
  <xdr:oneCellAnchor>
    <xdr:from>
      <xdr:col>0</xdr:col>
      <xdr:colOff>0</xdr:colOff>
      <xdr:row>65</xdr:row>
      <xdr:rowOff>0</xdr:rowOff>
    </xdr:from>
    <xdr:ext cx="1783950" cy="269369"/>
    <xdr:sp macro="" textlink="">
      <xdr:nvSpPr>
        <xdr:cNvPr id="67" name="Dibear Associates"/>
        <xdr:cNvSpPr>
          <a:spLocks/>
        </xdr:cNvSpPr>
      </xdr:nvSpPr>
      <xdr:spPr>
        <a:xfrm>
          <a:off x="0" y="10525125"/>
          <a:ext cx="1783950" cy="269369"/>
        </a:xfrm>
        <a:prstGeom prst="rect">
          <a:avLst/>
        </a:prstGeom>
        <a:noFill/>
      </xdr:spPr>
      <xdr:txBody>
        <a:bodyPr wrap="square" lIns="91440" tIns="45720" rIns="91440" bIns="45720">
          <a:noAutofit/>
          <a:scene3d>
            <a:camera prst="orthographicFront"/>
            <a:lightRig rig="brightRoom" dir="t"/>
          </a:scene3d>
          <a:sp3d contourW="6350" prstMaterial="plastic">
            <a:bevelT w="20320" h="20320" prst="angle"/>
            <a:contourClr>
              <a:schemeClr val="accent1">
                <a:tint val="100000"/>
                <a:shade val="100000"/>
                <a:hueMod val="100000"/>
                <a:satMod val="100000"/>
              </a:schemeClr>
            </a:contourClr>
          </a:sp3d>
        </a:bodyPr>
        <a:lstStyle/>
        <a:p>
          <a:pPr algn="ctr"/>
          <a:r>
            <a:rPr lang="en-US" sz="1200" b="0" i="0" cap="all" spc="0">
              <a:ln/>
              <a:solidFill>
                <a:srgbClr val="010000"/>
              </a:solidFill>
              <a:effectLst>
                <a:outerShdw blurRad="19685" dist="12700" dir="5400000" algn="tl" rotWithShape="0">
                  <a:schemeClr val="accent1">
                    <a:satMod val="130000"/>
                    <a:alpha val="60000"/>
                  </a:schemeClr>
                </a:outerShdw>
                <a:reflection blurRad="10000" stA="55000" endPos="48000" dist="500" dir="5400000" sy="-100000" algn="bl" rotWithShape="0"/>
              </a:effectLst>
              <a:latin typeface="Arial"/>
            </a:rPr>
            <a:t>Dibear Associates</a:t>
          </a:r>
        </a:p>
      </xdr:txBody>
    </xdr:sp>
    <xdr:clientData/>
  </xdr:oneCellAnchor>
  <xdr:oneCellAnchor>
    <xdr:from>
      <xdr:col>0</xdr:col>
      <xdr:colOff>0</xdr:colOff>
      <xdr:row>66</xdr:row>
      <xdr:rowOff>0</xdr:rowOff>
    </xdr:from>
    <xdr:ext cx="1112932" cy="269369"/>
    <xdr:sp macro="" textlink="">
      <xdr:nvSpPr>
        <xdr:cNvPr id="68" name="LoYes Ltd."/>
        <xdr:cNvSpPr>
          <a:spLocks/>
        </xdr:cNvSpPr>
      </xdr:nvSpPr>
      <xdr:spPr>
        <a:xfrm>
          <a:off x="0" y="10687050"/>
          <a:ext cx="1112932" cy="269369"/>
        </a:xfrm>
        <a:prstGeom prst="rect">
          <a:avLst/>
        </a:prstGeom>
        <a:noFill/>
      </xdr:spPr>
      <xdr:txBody>
        <a:bodyPr wrap="square" lIns="91440" tIns="45720" rIns="91440" bIns="45720">
          <a:noAutofit/>
          <a:scene3d>
            <a:camera prst="orthographicFront"/>
            <a:lightRig rig="soft" dir="t">
              <a:rot lat="0" lon="0" rev="10800000"/>
            </a:lightRig>
          </a:scene3d>
          <a:sp3d>
            <a:bevelT w="27940" h="12700"/>
            <a:contourClr>
              <a:srgbClr val="DDDDDD"/>
            </a:contourClr>
          </a:sp3d>
        </a:bodyPr>
        <a:lstStyle/>
        <a:p>
          <a:pPr algn="ctr"/>
          <a:r>
            <a:rPr lang="en-US" sz="1200" b="0" i="0" cap="none" spc="150">
              <a:ln w="11430"/>
              <a:solidFill>
                <a:srgbClr val="000100"/>
              </a:solidFill>
              <a:effectLst>
                <a:outerShdw blurRad="25400" algn="tl" rotWithShape="0">
                  <a:srgbClr val="000000">
                    <a:alpha val="43000"/>
                  </a:srgbClr>
                </a:outerShdw>
              </a:effectLst>
              <a:latin typeface="Arial"/>
            </a:rPr>
            <a:t>LoYes Ltd.</a:t>
          </a:r>
        </a:p>
      </xdr:txBody>
    </xdr:sp>
    <xdr:clientData/>
  </xdr:oneCellAnchor>
  <xdr:oneCellAnchor>
    <xdr:from>
      <xdr:col>0</xdr:col>
      <xdr:colOff>0</xdr:colOff>
      <xdr:row>67</xdr:row>
      <xdr:rowOff>0</xdr:rowOff>
    </xdr:from>
    <xdr:ext cx="1091132" cy="269369"/>
    <xdr:sp macro="" textlink="">
      <xdr:nvSpPr>
        <xdr:cNvPr id="69" name="DELUMA AG"/>
        <xdr:cNvSpPr>
          <a:spLocks/>
        </xdr:cNvSpPr>
      </xdr:nvSpPr>
      <xdr:spPr>
        <a:xfrm>
          <a:off x="0" y="10848975"/>
          <a:ext cx="1091132" cy="269369"/>
        </a:xfrm>
        <a:prstGeom prst="rect">
          <a:avLst/>
        </a:prstGeom>
        <a:noFill/>
      </xdr:spPr>
      <xdr:txBody>
        <a:bodyPr wrap="square" lIns="91440" tIns="45720" rIns="91440" bIns="45720">
          <a:noAutofit/>
        </a:bodyPr>
        <a:lstStyle/>
        <a:p>
          <a:pPr algn="ctr"/>
          <a:r>
            <a:rPr lang="en-US" sz="1200" b="0" i="0" cap="none" spc="0">
              <a:ln w="900" cmpd="sng">
                <a:solidFill>
                  <a:schemeClr val="accent1">
                    <a:satMod val="190000"/>
                    <a:alpha val="55000"/>
                  </a:schemeClr>
                </a:solidFill>
                <a:prstDash val="solid"/>
              </a:ln>
              <a:solidFill>
                <a:srgbClr val="000100"/>
              </a:solidFill>
              <a:effectLst>
                <a:innerShdw blurRad="101600" dist="76200" dir="5400000">
                  <a:schemeClr val="accent1">
                    <a:satMod val="190000"/>
                    <a:tint val="100000"/>
                    <a:alpha val="74000"/>
                  </a:schemeClr>
                </a:innerShdw>
              </a:effectLst>
              <a:latin typeface="Arial"/>
            </a:rPr>
            <a:t>DELUMA AG</a:t>
          </a:r>
        </a:p>
      </xdr:txBody>
    </xdr:sp>
    <xdr:clientData/>
  </xdr:oneCellAnchor>
  <xdr:oneCellAnchor>
    <xdr:from>
      <xdr:col>0</xdr:col>
      <xdr:colOff>0</xdr:colOff>
      <xdr:row>68</xdr:row>
      <xdr:rowOff>0</xdr:rowOff>
    </xdr:from>
    <xdr:ext cx="988924" cy="269369"/>
    <xdr:sp macro="" textlink="">
      <xdr:nvSpPr>
        <xdr:cNvPr id="70" name="Leda Gmbh"/>
        <xdr:cNvSpPr>
          <a:spLocks/>
        </xdr:cNvSpPr>
      </xdr:nvSpPr>
      <xdr:spPr>
        <a:xfrm>
          <a:off x="0" y="11010900"/>
          <a:ext cx="988924" cy="269369"/>
        </a:xfrm>
        <a:prstGeom prst="rect">
          <a:avLst/>
        </a:prstGeom>
        <a:noFill/>
      </xdr:spPr>
      <xdr:txBody>
        <a:bodyPr wrap="square" lIns="91440" tIns="45720" rIns="91440" bIns="45720">
          <a:noAutofit/>
          <a:scene3d>
            <a:camera prst="orthographicFront"/>
            <a:lightRig rig="balanced" dir="t">
              <a:rot lat="0" lon="0" rev="2100000"/>
            </a:lightRig>
          </a:scene3d>
          <a:sp3d extrusionH="57150" prstMaterial="metal">
            <a:bevelT w="38100" h="25400"/>
            <a:contourClr>
              <a:schemeClr val="bg2"/>
            </a:contourClr>
          </a:sp3d>
        </a:bodyPr>
        <a:lstStyle/>
        <a:p>
          <a:pPr algn="ctr"/>
          <a:r>
            <a:rPr lang="en-US" sz="1200" b="0" i="1" cap="none" spc="0">
              <a:ln w="50800"/>
              <a:solidFill>
                <a:srgbClr val="010100"/>
              </a:solidFill>
              <a:effectLst/>
              <a:latin typeface="Arial"/>
            </a:rPr>
            <a:t>Leda Gmbh</a:t>
          </a:r>
        </a:p>
      </xdr:txBody>
    </xdr:sp>
    <xdr:clientData/>
  </xdr:oneCellAnchor>
  <xdr:oneCellAnchor>
    <xdr:from>
      <xdr:col>0</xdr:col>
      <xdr:colOff>0</xdr:colOff>
      <xdr:row>69</xdr:row>
      <xdr:rowOff>0</xdr:rowOff>
    </xdr:from>
    <xdr:ext cx="560986" cy="269369"/>
    <xdr:sp macro="" textlink="">
      <xdr:nvSpPr>
        <xdr:cNvPr id="71" name="Di Ag"/>
        <xdr:cNvSpPr>
          <a:spLocks/>
        </xdr:cNvSpPr>
      </xdr:nvSpPr>
      <xdr:spPr>
        <a:xfrm>
          <a:off x="0" y="11172825"/>
          <a:ext cx="560986" cy="269369"/>
        </a:xfrm>
        <a:prstGeom prst="rect">
          <a:avLst/>
        </a:prstGeom>
        <a:noFill/>
      </xdr:spPr>
      <xdr:txBody>
        <a:bodyPr wrap="square" lIns="91440" tIns="45720" rIns="91440" bIns="45720">
          <a:noAutofit/>
        </a:bodyPr>
        <a:lstStyle/>
        <a:p>
          <a:pPr algn="ctr"/>
          <a:r>
            <a:rPr lang="en-US" sz="1200" b="0" i="1" cap="none" spc="0">
              <a:ln w="17780" cmpd="sng">
                <a:solidFill>
                  <a:srgbClr val="FFFFFF"/>
                </a:solidFill>
                <a:prstDash val="solid"/>
                <a:miter lim="800000"/>
              </a:ln>
              <a:gradFill flip="none" rotWithShape="1">
                <a:gsLst>
                  <a:gs pos="0">
                    <a:srgbClr val="000101"/>
                  </a:gs>
                  <a:gs pos="49000">
                    <a:srgbClr val="000000">
                      <a:tint val="89000"/>
                      <a:shade val="90000"/>
                      <a:satMod val="150000"/>
                    </a:srgbClr>
                  </a:gs>
                  <a:gs pos="50000">
                    <a:srgbClr val="000000">
                      <a:tint val="100000"/>
                      <a:shade val="75000"/>
                      <a:satMod val="150000"/>
                    </a:srgbClr>
                  </a:gs>
                  <a:gs pos="95000">
                    <a:srgbClr val="000000">
                      <a:shade val="47000"/>
                      <a:satMod val="150000"/>
                    </a:srgbClr>
                  </a:gs>
                  <a:gs pos="100000">
                    <a:srgbClr val="000000">
                      <a:shade val="39000"/>
                      <a:satMod val="150000"/>
                    </a:srgbClr>
                  </a:gs>
                </a:gsLst>
                <a:lin ang="5400000" scaled="0"/>
                <a:tileRect/>
              </a:gradFill>
              <a:effectLst>
                <a:outerShdw blurRad="50800" algn="tl" rotWithShape="0">
                  <a:srgbClr val="000000"/>
                </a:outerShdw>
              </a:effectLst>
              <a:latin typeface="Arial"/>
            </a:rPr>
            <a:t>Di Ag</a:t>
          </a:r>
        </a:p>
      </xdr:txBody>
    </xdr:sp>
    <xdr:clientData/>
  </xdr:oneCellAnchor>
  <xdr:oneCellAnchor>
    <xdr:from>
      <xdr:col>0</xdr:col>
      <xdr:colOff>0</xdr:colOff>
      <xdr:row>70</xdr:row>
      <xdr:rowOff>0</xdr:rowOff>
    </xdr:from>
    <xdr:ext cx="2219582" cy="269369"/>
    <xdr:sp macro="" textlink="">
      <xdr:nvSpPr>
        <xdr:cNvPr id="72" name="DAMIFUTURE &amp; PARTNERS"/>
        <xdr:cNvSpPr>
          <a:spLocks/>
        </xdr:cNvSpPr>
      </xdr:nvSpPr>
      <xdr:spPr>
        <a:xfrm>
          <a:off x="0" y="11334750"/>
          <a:ext cx="2219582" cy="269369"/>
        </a:xfrm>
        <a:prstGeom prst="rect">
          <a:avLst/>
        </a:prstGeom>
        <a:noFill/>
      </xdr:spPr>
      <xdr:txBody>
        <a:bodyPr wrap="square" lIns="91440" tIns="45720" rIns="91440" bIns="45720">
          <a:noAutofit/>
        </a:bodyPr>
        <a:lstStyle/>
        <a:p>
          <a:pPr algn="ctr"/>
          <a:r>
            <a:rPr lang="en-US" sz="1200" b="0" i="0" cap="none" spc="0">
              <a:ln w="900" cmpd="sng">
                <a:solidFill>
                  <a:schemeClr val="accent1">
                    <a:satMod val="190000"/>
                    <a:alpha val="55000"/>
                  </a:schemeClr>
                </a:solidFill>
                <a:prstDash val="solid"/>
              </a:ln>
              <a:solidFill>
                <a:srgbClr val="010101"/>
              </a:solidFill>
              <a:effectLst>
                <a:innerShdw blurRad="101600" dist="76200" dir="5400000">
                  <a:schemeClr val="accent1">
                    <a:satMod val="190000"/>
                    <a:tint val="100000"/>
                    <a:alpha val="74000"/>
                  </a:schemeClr>
                </a:innerShdw>
              </a:effectLst>
              <a:latin typeface="Arial"/>
            </a:rPr>
            <a:t>DAMIFUTURE &amp; PARTNERS</a:t>
          </a:r>
        </a:p>
      </xdr:txBody>
    </xdr:sp>
    <xdr:clientData/>
  </xdr:oneCellAnchor>
  <xdr:oneCellAnchor>
    <xdr:from>
      <xdr:col>0</xdr:col>
      <xdr:colOff>0</xdr:colOff>
      <xdr:row>71</xdr:row>
      <xdr:rowOff>0</xdr:rowOff>
    </xdr:from>
    <xdr:ext cx="672428" cy="269369"/>
    <xdr:sp macro="" textlink="">
      <xdr:nvSpPr>
        <xdr:cNvPr id="73" name="Bu Ltd."/>
        <xdr:cNvSpPr>
          <a:spLocks/>
        </xdr:cNvSpPr>
      </xdr:nvSpPr>
      <xdr:spPr>
        <a:xfrm>
          <a:off x="0" y="11496675"/>
          <a:ext cx="672428" cy="269369"/>
        </a:xfrm>
        <a:prstGeom prst="rect">
          <a:avLst/>
        </a:prstGeom>
        <a:noFill/>
      </xdr:spPr>
      <xdr:txBody>
        <a:bodyPr wrap="square" lIns="91440" tIns="45720" rIns="91440" bIns="45720">
          <a:noAutofit/>
        </a:bodyPr>
        <a:lstStyle/>
        <a:p>
          <a:pPr algn="ctr"/>
          <a:r>
            <a:rPr lang="en-US" sz="1200" b="0" i="1" cap="none" spc="0">
              <a:ln w="17780" cmpd="sng">
                <a:solidFill>
                  <a:schemeClr val="accent1">
                    <a:tint val="3000"/>
                  </a:schemeClr>
                </a:solidFill>
                <a:prstDash val="solid"/>
                <a:miter lim="800000"/>
              </a:ln>
              <a:gradFill flip="none" rotWithShape="1">
                <a:gsLst>
                  <a:gs pos="10000">
                    <a:srgbClr val="010001"/>
                  </a:gs>
                  <a:gs pos="90000">
                    <a:schemeClr val="accent1">
                      <a:shade val="50000"/>
                      <a:satMod val="100000"/>
                    </a:schemeClr>
                  </a:gs>
                </a:gsLst>
                <a:lin ang="5400000" scaled="0"/>
                <a:tileRect/>
              </a:gradFill>
              <a:effectLst>
                <a:outerShdw blurRad="55000" dist="50800" dir="5400000" algn="tl">
                  <a:srgbClr val="000000">
                    <a:alpha val="33000"/>
                  </a:srgbClr>
                </a:outerShdw>
              </a:effectLst>
              <a:latin typeface="Arial"/>
            </a:rPr>
            <a:t>Bu Ltd.</a:t>
          </a:r>
        </a:p>
      </xdr:txBody>
    </xdr:sp>
    <xdr:clientData/>
  </xdr:oneCellAnchor>
  <xdr:oneCellAnchor>
    <xdr:from>
      <xdr:col>0</xdr:col>
      <xdr:colOff>0</xdr:colOff>
      <xdr:row>72</xdr:row>
      <xdr:rowOff>0</xdr:rowOff>
    </xdr:from>
    <xdr:ext cx="911916" cy="269369"/>
    <xdr:sp macro="" textlink="">
      <xdr:nvSpPr>
        <xdr:cNvPr id="74" name="Youus Inc."/>
        <xdr:cNvSpPr>
          <a:spLocks/>
        </xdr:cNvSpPr>
      </xdr:nvSpPr>
      <xdr:spPr>
        <a:xfrm>
          <a:off x="0" y="11658600"/>
          <a:ext cx="911916" cy="269369"/>
        </a:xfrm>
        <a:prstGeom prst="rect">
          <a:avLst/>
        </a:prstGeom>
        <a:noFill/>
      </xdr:spPr>
      <xdr:txBody>
        <a:bodyPr wrap="square" lIns="91440" tIns="45720" rIns="91440" bIns="45720">
          <a:noAutofit/>
        </a:bodyPr>
        <a:lstStyle/>
        <a:p>
          <a:pPr algn="ctr"/>
          <a:r>
            <a:rPr lang="en-US" sz="1200" b="0" i="0" cap="none" spc="0">
              <a:ln w="10541" cmpd="sng">
                <a:solidFill>
                  <a:srgbClr val="7D7D7D">
                    <a:tint val="100000"/>
                    <a:shade val="100000"/>
                    <a:satMod val="110000"/>
                  </a:srgbClr>
                </a:solidFill>
                <a:prstDash val="solid"/>
              </a:ln>
              <a:gradFill flip="none" rotWithShape="1">
                <a:gsLst>
                  <a:gs pos="0">
                    <a:srgbClr val="000001"/>
                  </a:gs>
                  <a:gs pos="9000">
                    <a:srgbClr val="FFFFFF">
                      <a:tint val="52000"/>
                      <a:satMod val="300000"/>
                    </a:srgbClr>
                  </a:gs>
                  <a:gs pos="50000">
                    <a:srgbClr val="FFFFFF">
                      <a:shade val="20000"/>
                      <a:satMod val="300000"/>
                    </a:srgbClr>
                  </a:gs>
                  <a:gs pos="79000">
                    <a:srgbClr val="FFFFFF">
                      <a:tint val="52000"/>
                      <a:satMod val="300000"/>
                    </a:srgbClr>
                  </a:gs>
                  <a:gs pos="100000">
                    <a:srgbClr val="FFFFFF">
                      <a:tint val="40000"/>
                      <a:satMod val="250000"/>
                    </a:srgbClr>
                  </a:gs>
                </a:gsLst>
                <a:lin ang="5400000" scaled="0"/>
                <a:tileRect/>
              </a:gradFill>
              <a:effectLst/>
              <a:latin typeface="Arial"/>
            </a:rPr>
            <a:t>Youus Inc.</a:t>
          </a:r>
        </a:p>
      </xdr:txBody>
    </xdr:sp>
    <xdr:clientData/>
  </xdr:oneCellAnchor>
  <xdr:oneCellAnchor>
    <xdr:from>
      <xdr:col>0</xdr:col>
      <xdr:colOff>0</xdr:colOff>
      <xdr:row>73</xdr:row>
      <xdr:rowOff>0</xdr:rowOff>
    </xdr:from>
    <xdr:ext cx="1672637" cy="269369"/>
    <xdr:sp macro="" textlink="">
      <xdr:nvSpPr>
        <xdr:cNvPr id="75" name="WeDa Associates"/>
        <xdr:cNvSpPr>
          <a:spLocks/>
        </xdr:cNvSpPr>
      </xdr:nvSpPr>
      <xdr:spPr>
        <a:xfrm>
          <a:off x="0" y="11820525"/>
          <a:ext cx="1672637" cy="269369"/>
        </a:xfrm>
        <a:prstGeom prst="rect">
          <a:avLst/>
        </a:prstGeom>
        <a:noFill/>
      </xdr:spPr>
      <xdr:txBody>
        <a:bodyPr wrap="square" lIns="91440" tIns="45720" rIns="91440" bIns="45720">
          <a:noAutofit/>
          <a:scene3d>
            <a:camera prst="orthographicFront">
              <a:rot lat="0" lon="0" rev="0"/>
            </a:camera>
            <a:lightRig rig="contrasting" dir="t">
              <a:rot lat="0" lon="0" rev="4500000"/>
            </a:lightRig>
          </a:scene3d>
          <a:sp3d contourW="6350" prstMaterial="metal">
            <a:bevelT w="127000" h="31750" prst="relaxedInset"/>
            <a:contourClr>
              <a:schemeClr val="accent1">
                <a:shade val="75000"/>
              </a:schemeClr>
            </a:contourClr>
          </a:sp3d>
        </a:bodyPr>
        <a:lstStyle/>
        <a:p>
          <a:pPr algn="ctr"/>
          <a:r>
            <a:rPr lang="en-US" sz="1200" b="0" i="0" cap="all" spc="0">
              <a:ln w="0"/>
              <a:gradFill flip="none" rotWithShape="1">
                <a:gsLst>
                  <a:gs pos="0">
                    <a:srgbClr val="000000"/>
                  </a:gs>
                  <a:gs pos="49000">
                    <a:schemeClr val="accent1">
                      <a:tint val="88000"/>
                      <a:shade val="65000"/>
                      <a:satMod val="172000"/>
                    </a:schemeClr>
                  </a:gs>
                  <a:gs pos="50000">
                    <a:schemeClr val="accent1">
                      <a:shade val="65000"/>
                      <a:satMod val="130000"/>
                    </a:schemeClr>
                  </a:gs>
                  <a:gs pos="92000">
                    <a:schemeClr val="accent1">
                      <a:shade val="50000"/>
                      <a:satMod val="120000"/>
                    </a:schemeClr>
                  </a:gs>
                  <a:gs pos="100000">
                    <a:schemeClr val="accent1">
                      <a:shade val="48000"/>
                      <a:satMod val="120000"/>
                    </a:schemeClr>
                  </a:gs>
                </a:gsLst>
                <a:lin ang="5400000" scaled="0"/>
                <a:tileRect/>
              </a:gradFill>
              <a:effectLst>
                <a:reflection blurRad="12700" stA="50000" endPos="50000" dist="5000" dir="5400000" sy="-100000" rotWithShape="0"/>
              </a:effectLst>
              <a:latin typeface="Arial"/>
            </a:rPr>
            <a:t>WeDa Associates</a:t>
          </a:r>
        </a:p>
      </xdr:txBody>
    </xdr:sp>
    <xdr:clientData/>
  </xdr:oneCellAnchor>
  <xdr:oneCellAnchor>
    <xdr:from>
      <xdr:col>0</xdr:col>
      <xdr:colOff>0</xdr:colOff>
      <xdr:row>74</xdr:row>
      <xdr:rowOff>0</xdr:rowOff>
    </xdr:from>
    <xdr:ext cx="1176412" cy="269369"/>
    <xdr:sp macro="" textlink="">
      <xdr:nvSpPr>
        <xdr:cNvPr id="76" name="MuDiDi GmbH"/>
        <xdr:cNvSpPr>
          <a:spLocks/>
        </xdr:cNvSpPr>
      </xdr:nvSpPr>
      <xdr:spPr>
        <a:xfrm>
          <a:off x="0" y="11982450"/>
          <a:ext cx="1176412" cy="269369"/>
        </a:xfrm>
        <a:prstGeom prst="rect">
          <a:avLst/>
        </a:prstGeom>
        <a:noFill/>
      </xdr:spPr>
      <xdr:txBody>
        <a:bodyPr wrap="square" lIns="91440" tIns="45720" rIns="91440" bIns="45720">
          <a:noAutofit/>
        </a:bodyPr>
        <a:lstStyle/>
        <a:p>
          <a:pPr algn="ctr"/>
          <a:r>
            <a:rPr lang="en-US" sz="1200" b="0" i="0" cap="none" spc="0">
              <a:ln w="12700">
                <a:solidFill>
                  <a:schemeClr val="tx2">
                    <a:satMod val="155000"/>
                  </a:schemeClr>
                </a:solidFill>
                <a:prstDash val="solid"/>
              </a:ln>
              <a:solidFill>
                <a:srgbClr val="010100"/>
              </a:solidFill>
              <a:effectLst>
                <a:outerShdw blurRad="41275" dist="20320" dir="1800000" algn="tl" rotWithShape="0">
                  <a:srgbClr val="000000">
                    <a:alpha val="40000"/>
                  </a:srgbClr>
                </a:outerShdw>
              </a:effectLst>
              <a:latin typeface="Arial"/>
            </a:rPr>
            <a:t>MuDiDi GmbH</a:t>
          </a:r>
        </a:p>
      </xdr:txBody>
    </xdr:sp>
    <xdr:clientData/>
  </xdr:oneCellAnchor>
  <xdr:oneCellAnchor>
    <xdr:from>
      <xdr:col>0</xdr:col>
      <xdr:colOff>0</xdr:colOff>
      <xdr:row>75</xdr:row>
      <xdr:rowOff>0</xdr:rowOff>
    </xdr:from>
    <xdr:ext cx="1561901" cy="269369"/>
    <xdr:sp macro="" textlink="">
      <xdr:nvSpPr>
        <xdr:cNvPr id="77" name="BuWeLe Associates"/>
        <xdr:cNvSpPr>
          <a:spLocks/>
        </xdr:cNvSpPr>
      </xdr:nvSpPr>
      <xdr:spPr>
        <a:xfrm>
          <a:off x="0" y="12144375"/>
          <a:ext cx="1561901" cy="269369"/>
        </a:xfrm>
        <a:prstGeom prst="rect">
          <a:avLst/>
        </a:prstGeom>
        <a:noFill/>
      </xdr:spPr>
      <xdr:txBody>
        <a:bodyPr wrap="square" lIns="91440" tIns="45720" rIns="91440" bIns="45720">
          <a:noAutofit/>
        </a:bodyPr>
        <a:lstStyle/>
        <a:p>
          <a:pPr algn="ctr"/>
          <a:r>
            <a:rPr lang="en-US" sz="1200" b="0" i="0" cap="none" spc="0">
              <a:ln w="10541" cmpd="sng">
                <a:solidFill>
                  <a:srgbClr val="7D7D7D">
                    <a:tint val="100000"/>
                    <a:shade val="100000"/>
                    <a:satMod val="110000"/>
                  </a:srgbClr>
                </a:solidFill>
                <a:prstDash val="solid"/>
              </a:ln>
              <a:gradFill flip="none" rotWithShape="1">
                <a:gsLst>
                  <a:gs pos="0">
                    <a:srgbClr val="010100"/>
                  </a:gs>
                  <a:gs pos="9000">
                    <a:srgbClr val="FFFFFF">
                      <a:tint val="52000"/>
                      <a:satMod val="300000"/>
                    </a:srgbClr>
                  </a:gs>
                  <a:gs pos="50000">
                    <a:srgbClr val="FFFFFF">
                      <a:shade val="20000"/>
                      <a:satMod val="300000"/>
                    </a:srgbClr>
                  </a:gs>
                  <a:gs pos="79000">
                    <a:srgbClr val="FFFFFF">
                      <a:tint val="52000"/>
                      <a:satMod val="300000"/>
                    </a:srgbClr>
                  </a:gs>
                  <a:gs pos="100000">
                    <a:srgbClr val="FFFFFF">
                      <a:tint val="40000"/>
                      <a:satMod val="250000"/>
                    </a:srgbClr>
                  </a:gs>
                </a:gsLst>
                <a:lin ang="5400000" scaled="0"/>
                <a:tileRect/>
              </a:gradFill>
              <a:effectLst/>
              <a:latin typeface="Arial"/>
            </a:rPr>
            <a:t>BuWeLe Associates</a:t>
          </a:r>
        </a:p>
      </xdr:txBody>
    </xdr:sp>
    <xdr:clientData/>
  </xdr:oneCellAnchor>
  <xdr:oneCellAnchor>
    <xdr:from>
      <xdr:col>0</xdr:col>
      <xdr:colOff>0</xdr:colOff>
      <xdr:row>76</xdr:row>
      <xdr:rowOff>0</xdr:rowOff>
    </xdr:from>
    <xdr:ext cx="1694438" cy="269369"/>
    <xdr:sp macro="" textlink="">
      <xdr:nvSpPr>
        <xdr:cNvPr id="78" name="MaYouLi Associates"/>
        <xdr:cNvSpPr>
          <a:spLocks/>
        </xdr:cNvSpPr>
      </xdr:nvSpPr>
      <xdr:spPr>
        <a:xfrm>
          <a:off x="0" y="12306300"/>
          <a:ext cx="1694438" cy="269369"/>
        </a:xfrm>
        <a:prstGeom prst="rect">
          <a:avLst/>
        </a:prstGeom>
        <a:noFill/>
      </xdr:spPr>
      <xdr:txBody>
        <a:bodyPr wrap="square" lIns="91440" tIns="45720" rIns="91440" bIns="45720">
          <a:noAutofit/>
          <a:scene3d>
            <a:camera prst="orthographicFront"/>
            <a:lightRig rig="soft" dir="tl">
              <a:rot lat="0" lon="0" rev="0"/>
            </a:lightRig>
          </a:scene3d>
          <a:sp3d contourW="25400" prstMaterial="matte">
            <a:bevelT w="25400" h="55880" prst="artDeco"/>
            <a:contourClr>
              <a:schemeClr val="accent2">
                <a:tint val="20000"/>
              </a:schemeClr>
            </a:contourClr>
          </a:sp3d>
        </a:bodyPr>
        <a:lstStyle/>
        <a:p>
          <a:pPr algn="ctr"/>
          <a:r>
            <a:rPr lang="en-US" sz="1200" b="0" i="0" cap="none" spc="50">
              <a:ln w="11430"/>
              <a:gradFill flip="none" rotWithShape="1">
                <a:gsLst>
                  <a:gs pos="25000">
                    <a:srgbClr val="010000"/>
                  </a:gs>
                  <a:gs pos="100000">
                    <a:schemeClr val="accent2">
                      <a:shade val="45000"/>
                      <a:satMod val="165000"/>
                    </a:schemeClr>
                  </a:gs>
                </a:gsLst>
                <a:lin ang="5400000" scaled="0"/>
                <a:tileRect/>
              </a:gradFill>
              <a:effectLst>
                <a:outerShdw blurRad="76200" dist="50800" dir="5400000" algn="tl" rotWithShape="0">
                  <a:srgbClr val="000000">
                    <a:alpha val="65000"/>
                  </a:srgbClr>
                </a:outerShdw>
              </a:effectLst>
              <a:latin typeface="Arial"/>
            </a:rPr>
            <a:t>MaYouLi Associates</a:t>
          </a:r>
        </a:p>
      </xdr:txBody>
    </xdr:sp>
    <xdr:clientData/>
  </xdr:oneCellAnchor>
  <xdr:oneCellAnchor>
    <xdr:from>
      <xdr:col>0</xdr:col>
      <xdr:colOff>0</xdr:colOff>
      <xdr:row>77</xdr:row>
      <xdr:rowOff>0</xdr:rowOff>
    </xdr:from>
    <xdr:ext cx="853695" cy="269369"/>
    <xdr:sp macro="" textlink="">
      <xdr:nvSpPr>
        <xdr:cNvPr id="79" name="BILE AG"/>
        <xdr:cNvSpPr>
          <a:spLocks/>
        </xdr:cNvSpPr>
      </xdr:nvSpPr>
      <xdr:spPr>
        <a:xfrm>
          <a:off x="0" y="12468225"/>
          <a:ext cx="853695" cy="269369"/>
        </a:xfrm>
        <a:prstGeom prst="rect">
          <a:avLst/>
        </a:prstGeom>
        <a:noFill/>
      </xdr:spPr>
      <xdr:txBody>
        <a:bodyPr wrap="square" lIns="91440" tIns="45720" rIns="91440" bIns="45720">
          <a:noAutofit/>
        </a:bodyPr>
        <a:lstStyle/>
        <a:p>
          <a:pPr algn="ctr"/>
          <a:r>
            <a:rPr lang="en-US" sz="1200" b="1" i="0" cap="none" spc="50">
              <a:ln w="13500">
                <a:solidFill>
                  <a:schemeClr val="accent1">
                    <a:shade val="2500"/>
                    <a:alpha val="6500"/>
                  </a:schemeClr>
                </a:solidFill>
                <a:prstDash val="solid"/>
              </a:ln>
              <a:solidFill>
                <a:srgbClr val="010100">
                  <a:alpha val="95000"/>
                </a:srgbClr>
              </a:solidFill>
              <a:effectLst>
                <a:innerShdw blurRad="50900" dist="38500" dir="13500000">
                  <a:srgbClr val="000000">
                    <a:alpha val="60000"/>
                  </a:srgbClr>
                </a:innerShdw>
              </a:effectLst>
              <a:latin typeface="Arial"/>
            </a:rPr>
            <a:t>BILE AG</a:t>
          </a:r>
        </a:p>
      </xdr:txBody>
    </xdr:sp>
    <xdr:clientData/>
  </xdr:oneCellAnchor>
  <xdr:oneCellAnchor>
    <xdr:from>
      <xdr:col>0</xdr:col>
      <xdr:colOff>0</xdr:colOff>
      <xdr:row>78</xdr:row>
      <xdr:rowOff>0</xdr:rowOff>
    </xdr:from>
    <xdr:ext cx="1116652" cy="269369"/>
    <xdr:sp macro="" textlink="">
      <xdr:nvSpPr>
        <xdr:cNvPr id="80" name="MeWe GmbH"/>
        <xdr:cNvSpPr>
          <a:spLocks/>
        </xdr:cNvSpPr>
      </xdr:nvSpPr>
      <xdr:spPr>
        <a:xfrm>
          <a:off x="0" y="12630150"/>
          <a:ext cx="1116652" cy="269369"/>
        </a:xfrm>
        <a:prstGeom prst="rect">
          <a:avLst/>
        </a:prstGeom>
        <a:noFill/>
      </xdr:spPr>
      <xdr:txBody>
        <a:bodyPr wrap="square" lIns="91440" tIns="45720" rIns="91440" bIns="45720">
          <a:noAutofit/>
          <a:scene3d>
            <a:camera prst="orthographicFront"/>
            <a:lightRig rig="flat" dir="t">
              <a:rot lat="0" lon="0" rev="18900000"/>
            </a:lightRig>
          </a:scene3d>
          <a:sp3d extrusionH="31750" contourW="6350" prstMaterial="powder">
            <a:bevelT w="19050" h="19050" prst="angle"/>
            <a:contourClr>
              <a:schemeClr val="accent3">
                <a:tint val="100000"/>
                <a:shade val="100000"/>
                <a:satMod val="100000"/>
                <a:hueMod val="100000"/>
              </a:schemeClr>
            </a:contourClr>
          </a:sp3d>
        </a:bodyPr>
        <a:lstStyle/>
        <a:p>
          <a:pPr algn="ctr"/>
          <a:r>
            <a:rPr lang="en-US" sz="1200" b="0" i="0" cap="none" spc="0">
              <a:ln/>
              <a:solidFill>
                <a:srgbClr val="010101"/>
              </a:solidFill>
              <a:effectLst/>
              <a:latin typeface="Arial"/>
            </a:rPr>
            <a:t>MeWe GmbH</a:t>
          </a:r>
        </a:p>
      </xdr:txBody>
    </xdr:sp>
    <xdr:clientData/>
  </xdr:oneCellAnchor>
  <xdr:oneCellAnchor>
    <xdr:from>
      <xdr:col>0</xdr:col>
      <xdr:colOff>0</xdr:colOff>
      <xdr:row>79</xdr:row>
      <xdr:rowOff>0</xdr:rowOff>
    </xdr:from>
    <xdr:ext cx="1586908" cy="269369"/>
    <xdr:sp macro="" textlink="">
      <xdr:nvSpPr>
        <xdr:cNvPr id="81" name="Arlovefuture Gmbh"/>
        <xdr:cNvSpPr>
          <a:spLocks/>
        </xdr:cNvSpPr>
      </xdr:nvSpPr>
      <xdr:spPr>
        <a:xfrm>
          <a:off x="0" y="12792075"/>
          <a:ext cx="1586908" cy="269369"/>
        </a:xfrm>
        <a:prstGeom prst="rect">
          <a:avLst/>
        </a:prstGeom>
        <a:noFill/>
      </xdr:spPr>
      <xdr:txBody>
        <a:bodyPr wrap="square" lIns="91440" tIns="45720" rIns="91440" bIns="45720">
          <a:noAutofit/>
        </a:bodyPr>
        <a:lstStyle/>
        <a:p>
          <a:pPr algn="ctr"/>
          <a:r>
            <a:rPr lang="en-US" sz="1200" b="1" i="0" cap="none" spc="0">
              <a:ln w="12700">
                <a:solidFill>
                  <a:schemeClr val="tx2">
                    <a:satMod val="155000"/>
                  </a:schemeClr>
                </a:solidFill>
                <a:prstDash val="solid"/>
              </a:ln>
              <a:solidFill>
                <a:srgbClr val="010000"/>
              </a:solidFill>
              <a:effectLst>
                <a:outerShdw blurRad="41275" dist="20320" dir="1800000" algn="tl" rotWithShape="0">
                  <a:srgbClr val="000000">
                    <a:alpha val="40000"/>
                  </a:srgbClr>
                </a:outerShdw>
              </a:effectLst>
              <a:latin typeface="Arial"/>
            </a:rPr>
            <a:t>Arlovefuture Gmbh</a:t>
          </a:r>
        </a:p>
      </xdr:txBody>
    </xdr:sp>
    <xdr:clientData/>
  </xdr:oneCellAnchor>
  <xdr:oneCellAnchor>
    <xdr:from>
      <xdr:col>0</xdr:col>
      <xdr:colOff>0</xdr:colOff>
      <xdr:row>80</xdr:row>
      <xdr:rowOff>0</xdr:rowOff>
    </xdr:from>
    <xdr:ext cx="1099980" cy="269369"/>
    <xdr:sp macro="" textlink="">
      <xdr:nvSpPr>
        <xdr:cNvPr id="82" name="WeMaLo Ltd."/>
        <xdr:cNvSpPr>
          <a:spLocks/>
        </xdr:cNvSpPr>
      </xdr:nvSpPr>
      <xdr:spPr>
        <a:xfrm>
          <a:off x="0" y="12954000"/>
          <a:ext cx="1099980" cy="269369"/>
        </a:xfrm>
        <a:prstGeom prst="rect">
          <a:avLst/>
        </a:prstGeom>
        <a:noFill/>
      </xdr:spPr>
      <xdr:txBody>
        <a:bodyPr wrap="square" lIns="91440" tIns="45720" rIns="91440" bIns="45720">
          <a:noAutofit/>
        </a:bodyPr>
        <a:lstStyle/>
        <a:p>
          <a:pPr algn="ctr"/>
          <a:r>
            <a:rPr lang="en-US" sz="1200" b="0" i="0" cap="none" spc="0">
              <a:ln w="17780" cmpd="sng">
                <a:solidFill>
                  <a:srgbClr val="FFFFFF"/>
                </a:solidFill>
                <a:prstDash val="solid"/>
                <a:miter lim="800000"/>
              </a:ln>
              <a:gradFill flip="none" rotWithShape="1">
                <a:gsLst>
                  <a:gs pos="0">
                    <a:srgbClr val="010000"/>
                  </a:gs>
                  <a:gs pos="49000">
                    <a:srgbClr val="000000">
                      <a:tint val="89000"/>
                      <a:shade val="90000"/>
                      <a:satMod val="150000"/>
                    </a:srgbClr>
                  </a:gs>
                  <a:gs pos="50000">
                    <a:srgbClr val="000000">
                      <a:tint val="100000"/>
                      <a:shade val="75000"/>
                      <a:satMod val="150000"/>
                    </a:srgbClr>
                  </a:gs>
                  <a:gs pos="95000">
                    <a:srgbClr val="000000">
                      <a:shade val="47000"/>
                      <a:satMod val="150000"/>
                    </a:srgbClr>
                  </a:gs>
                  <a:gs pos="100000">
                    <a:srgbClr val="000000">
                      <a:shade val="39000"/>
                      <a:satMod val="150000"/>
                    </a:srgbClr>
                  </a:gs>
                </a:gsLst>
                <a:lin ang="5400000" scaled="0"/>
                <a:tileRect/>
              </a:gradFill>
              <a:effectLst>
                <a:outerShdw blurRad="50800" algn="tl" rotWithShape="0">
                  <a:srgbClr val="000000"/>
                </a:outerShdw>
              </a:effectLst>
              <a:latin typeface="Arial"/>
            </a:rPr>
            <a:t>WeMaLo Ltd.</a:t>
          </a:r>
        </a:p>
      </xdr:txBody>
    </xdr:sp>
    <xdr:clientData/>
  </xdr:oneCellAnchor>
  <xdr:oneCellAnchor>
    <xdr:from>
      <xdr:col>0</xdr:col>
      <xdr:colOff>0</xdr:colOff>
      <xdr:row>81</xdr:row>
      <xdr:rowOff>0</xdr:rowOff>
    </xdr:from>
    <xdr:ext cx="1446230" cy="269369"/>
    <xdr:sp macro="" textlink="">
      <xdr:nvSpPr>
        <xdr:cNvPr id="83" name="BiBuMa Ltd."/>
        <xdr:cNvSpPr>
          <a:spLocks/>
        </xdr:cNvSpPr>
      </xdr:nvSpPr>
      <xdr:spPr>
        <a:xfrm>
          <a:off x="0" y="13115925"/>
          <a:ext cx="1446230" cy="269369"/>
        </a:xfrm>
        <a:prstGeom prst="rect">
          <a:avLst/>
        </a:prstGeom>
        <a:noFill/>
      </xdr:spPr>
      <xdr:txBody>
        <a:bodyPr wrap="square" lIns="91440" tIns="45720" rIns="91440" bIns="45720">
          <a:noAutofit/>
        </a:bodyPr>
        <a:lstStyle/>
        <a:p>
          <a:pPr algn="ctr"/>
          <a:r>
            <a:rPr lang="en-US" sz="1200" b="0" i="0" cap="none" spc="300">
              <a:ln w="11430" cmpd="sng">
                <a:solidFill>
                  <a:schemeClr val="accent1">
                    <a:tint val="10000"/>
                  </a:schemeClr>
                </a:solidFill>
                <a:prstDash val="solid"/>
                <a:miter lim="800000"/>
              </a:ln>
              <a:gradFill flip="none" rotWithShape="1">
                <a:gsLst>
                  <a:gs pos="10000">
                    <a:srgbClr val="000001"/>
                  </a:gs>
                  <a:gs pos="75000">
                    <a:schemeClr val="accent1">
                      <a:tint val="100000"/>
                      <a:shade val="50000"/>
                      <a:satMod val="150000"/>
                    </a:schemeClr>
                  </a:gs>
                </a:gsLst>
                <a:lin ang="5400000" scaled="0"/>
                <a:tileRect/>
              </a:gradFill>
              <a:effectLst>
                <a:glow rad="45500">
                  <a:schemeClr val="accent1">
                    <a:satMod val="220000"/>
                    <a:alpha val="35000"/>
                  </a:schemeClr>
                </a:glow>
              </a:effectLst>
              <a:latin typeface="Arial"/>
            </a:rPr>
            <a:t>BiBuMa Ltd.</a:t>
          </a:r>
        </a:p>
      </xdr:txBody>
    </xdr:sp>
    <xdr:clientData/>
  </xdr:oneCellAnchor>
  <xdr:oneCellAnchor>
    <xdr:from>
      <xdr:col>0</xdr:col>
      <xdr:colOff>0</xdr:colOff>
      <xdr:row>82</xdr:row>
      <xdr:rowOff>0</xdr:rowOff>
    </xdr:from>
    <xdr:ext cx="1630446" cy="269369"/>
    <xdr:sp macro="" textlink="">
      <xdr:nvSpPr>
        <xdr:cNvPr id="84" name="BoYouNo Associates"/>
        <xdr:cNvSpPr>
          <a:spLocks/>
        </xdr:cNvSpPr>
      </xdr:nvSpPr>
      <xdr:spPr>
        <a:xfrm>
          <a:off x="0" y="13277850"/>
          <a:ext cx="1630446" cy="269369"/>
        </a:xfrm>
        <a:prstGeom prst="rect">
          <a:avLst/>
        </a:prstGeom>
        <a:noFill/>
      </xdr:spPr>
      <xdr:txBody>
        <a:bodyPr wrap="square" lIns="91440" tIns="45720" rIns="91440" bIns="45720">
          <a:noAutofit/>
          <a:scene3d>
            <a:camera prst="orthographicFront"/>
            <a:lightRig rig="flat" dir="tl">
              <a:rot lat="0" lon="0" rev="6600000"/>
            </a:lightRig>
          </a:scene3d>
          <a:sp3d extrusionH="25400" contourW="8890">
            <a:bevelT w="38100" h="31750"/>
            <a:contourClr>
              <a:schemeClr val="accent2">
                <a:shade val="75000"/>
              </a:schemeClr>
            </a:contourClr>
          </a:sp3d>
        </a:bodyPr>
        <a:lstStyle/>
        <a:p>
          <a:pPr algn="ctr"/>
          <a:r>
            <a:rPr lang="en-US" sz="1200" b="0" i="1" cap="none" spc="0">
              <a:ln w="11430"/>
              <a:gradFill flip="none" rotWithShape="1">
                <a:gsLst>
                  <a:gs pos="0">
                    <a:srgbClr val="000101"/>
                  </a:gs>
                  <a:gs pos="75000">
                    <a:schemeClr val="accent2">
                      <a:tint val="90000"/>
                      <a:shade val="60000"/>
                      <a:satMod val="240000"/>
                    </a:schemeClr>
                  </a:gs>
                  <a:gs pos="100000">
                    <a:schemeClr val="accent2">
                      <a:tint val="100000"/>
                      <a:shade val="50000"/>
                      <a:satMod val="240000"/>
                    </a:schemeClr>
                  </a:gs>
                </a:gsLst>
                <a:lin ang="5400000" scaled="0"/>
                <a:tileRect/>
              </a:gradFill>
              <a:effectLst>
                <a:outerShdw blurRad="50800" dist="39000" dir="5460000" algn="tl">
                  <a:srgbClr val="000000">
                    <a:alpha val="38000"/>
                  </a:srgbClr>
                </a:outerShdw>
              </a:effectLst>
              <a:latin typeface="Arial"/>
            </a:rPr>
            <a:t>BoYouNo Associates</a:t>
          </a:r>
        </a:p>
      </xdr:txBody>
    </xdr:sp>
    <xdr:clientData/>
  </xdr:oneCellAnchor>
  <xdr:oneCellAnchor>
    <xdr:from>
      <xdr:col>0</xdr:col>
      <xdr:colOff>0</xdr:colOff>
      <xdr:row>83</xdr:row>
      <xdr:rowOff>0</xdr:rowOff>
    </xdr:from>
    <xdr:ext cx="1059329" cy="269369"/>
    <xdr:sp macro="" textlink="">
      <xdr:nvSpPr>
        <xdr:cNvPr id="85" name="WeLo Ltd."/>
        <xdr:cNvSpPr>
          <a:spLocks/>
        </xdr:cNvSpPr>
      </xdr:nvSpPr>
      <xdr:spPr>
        <a:xfrm>
          <a:off x="0" y="13439775"/>
          <a:ext cx="1059329" cy="269369"/>
        </a:xfrm>
        <a:prstGeom prst="rect">
          <a:avLst/>
        </a:prstGeom>
        <a:noFill/>
      </xdr:spPr>
      <xdr:txBody>
        <a:bodyPr wrap="square" lIns="91440" tIns="45720" rIns="91440" bIns="45720">
          <a:noAutofit/>
          <a:scene3d>
            <a:camera prst="orthographicFront"/>
            <a:lightRig rig="soft" dir="t">
              <a:rot lat="0" lon="0" rev="10800000"/>
            </a:lightRig>
          </a:scene3d>
          <a:sp3d>
            <a:bevelT w="27940" h="12700"/>
            <a:contourClr>
              <a:srgbClr val="DDDDDD"/>
            </a:contourClr>
          </a:sp3d>
        </a:bodyPr>
        <a:lstStyle/>
        <a:p>
          <a:pPr algn="ctr"/>
          <a:r>
            <a:rPr lang="en-US" sz="1200" b="0" i="1" cap="none" spc="150">
              <a:ln w="11430"/>
              <a:solidFill>
                <a:srgbClr val="000001"/>
              </a:solidFill>
              <a:effectLst>
                <a:outerShdw blurRad="25400" algn="tl" rotWithShape="0">
                  <a:srgbClr val="000000">
                    <a:alpha val="43000"/>
                  </a:srgbClr>
                </a:outerShdw>
              </a:effectLst>
              <a:latin typeface="Arial"/>
            </a:rPr>
            <a:t>WeLo Ltd.</a:t>
          </a:r>
        </a:p>
      </xdr:txBody>
    </xdr:sp>
    <xdr:clientData/>
  </xdr:oneCellAnchor>
  <xdr:oneCellAnchor>
    <xdr:from>
      <xdr:col>0</xdr:col>
      <xdr:colOff>0</xdr:colOff>
      <xdr:row>84</xdr:row>
      <xdr:rowOff>0</xdr:rowOff>
    </xdr:from>
    <xdr:ext cx="2185405" cy="269369"/>
    <xdr:sp macro="" textlink="">
      <xdr:nvSpPr>
        <xdr:cNvPr id="86" name="Yesmoneyfuture Gmbh"/>
        <xdr:cNvSpPr>
          <a:spLocks/>
        </xdr:cNvSpPr>
      </xdr:nvSpPr>
      <xdr:spPr>
        <a:xfrm>
          <a:off x="0" y="13601700"/>
          <a:ext cx="2185405" cy="269369"/>
        </a:xfrm>
        <a:prstGeom prst="rect">
          <a:avLst/>
        </a:prstGeom>
        <a:noFill/>
      </xdr:spPr>
      <xdr:txBody>
        <a:bodyPr wrap="square" lIns="91440" tIns="45720" rIns="91440" bIns="45720">
          <a:noAutofit/>
          <a:scene3d>
            <a:camera prst="orthographicFront"/>
            <a:lightRig rig="brightRoom" dir="t"/>
          </a:scene3d>
          <a:sp3d contourW="6350" prstMaterial="plastic">
            <a:bevelT w="20320" h="20320" prst="angle"/>
            <a:contourClr>
              <a:schemeClr val="accent1">
                <a:tint val="100000"/>
                <a:shade val="100000"/>
                <a:hueMod val="100000"/>
                <a:satMod val="100000"/>
              </a:schemeClr>
            </a:contourClr>
          </a:sp3d>
        </a:bodyPr>
        <a:lstStyle/>
        <a:p>
          <a:pPr algn="ctr"/>
          <a:r>
            <a:rPr lang="en-US" sz="1200" b="0" i="0" cap="all" spc="0">
              <a:ln/>
              <a:solidFill>
                <a:srgbClr val="010000"/>
              </a:solidFill>
              <a:effectLst>
                <a:outerShdw blurRad="19685" dist="12700" dir="5400000" algn="tl" rotWithShape="0">
                  <a:schemeClr val="accent1">
                    <a:satMod val="130000"/>
                    <a:alpha val="60000"/>
                  </a:schemeClr>
                </a:outerShdw>
                <a:reflection blurRad="10000" stA="55000" endPos="48000" dist="500" dir="5400000" sy="-100000" algn="bl" rotWithShape="0"/>
              </a:effectLst>
              <a:latin typeface="Arial"/>
            </a:rPr>
            <a:t>Yesmoneyfuture Gmbh</a:t>
          </a:r>
        </a:p>
      </xdr:txBody>
    </xdr:sp>
    <xdr:clientData/>
  </xdr:oneCellAnchor>
  <xdr:oneCellAnchor>
    <xdr:from>
      <xdr:col>0</xdr:col>
      <xdr:colOff>0</xdr:colOff>
      <xdr:row>85</xdr:row>
      <xdr:rowOff>0</xdr:rowOff>
    </xdr:from>
    <xdr:ext cx="1364925" cy="269369"/>
    <xdr:sp macro="" textlink="">
      <xdr:nvSpPr>
        <xdr:cNvPr id="87" name="Ludi Associates"/>
        <xdr:cNvSpPr>
          <a:spLocks/>
        </xdr:cNvSpPr>
      </xdr:nvSpPr>
      <xdr:spPr>
        <a:xfrm>
          <a:off x="0" y="13763625"/>
          <a:ext cx="1364925" cy="269369"/>
        </a:xfrm>
        <a:prstGeom prst="rect">
          <a:avLst/>
        </a:prstGeom>
        <a:noFill/>
      </xdr:spPr>
      <xdr:txBody>
        <a:bodyPr wrap="square" lIns="91440" tIns="45720" rIns="91440" bIns="45720">
          <a:noAutofit/>
          <a:scene3d>
            <a:camera prst="orthographicFront"/>
            <a:lightRig rig="balanced" dir="t">
              <a:rot lat="0" lon="0" rev="2100000"/>
            </a:lightRig>
          </a:scene3d>
          <a:sp3d extrusionH="57150" prstMaterial="metal">
            <a:bevelT w="38100" h="25400"/>
            <a:contourClr>
              <a:schemeClr val="bg2"/>
            </a:contourClr>
          </a:sp3d>
        </a:bodyPr>
        <a:lstStyle/>
        <a:p>
          <a:pPr algn="ctr"/>
          <a:r>
            <a:rPr lang="en-US" sz="1200" b="1" i="1" cap="none" spc="0">
              <a:ln w="50800"/>
              <a:solidFill>
                <a:srgbClr val="000101"/>
              </a:solidFill>
              <a:effectLst/>
              <a:latin typeface="Arial"/>
            </a:rPr>
            <a:t>Ludi Associates</a:t>
          </a:r>
        </a:p>
      </xdr:txBody>
    </xdr:sp>
    <xdr:clientData/>
  </xdr:oneCellAnchor>
  <xdr:oneCellAnchor>
    <xdr:from>
      <xdr:col>0</xdr:col>
      <xdr:colOff>0</xdr:colOff>
      <xdr:row>86</xdr:row>
      <xdr:rowOff>0</xdr:rowOff>
    </xdr:from>
    <xdr:ext cx="1091132" cy="269369"/>
    <xdr:sp macro="" textlink="">
      <xdr:nvSpPr>
        <xdr:cNvPr id="88" name="Mamiyes Inc."/>
        <xdr:cNvSpPr>
          <a:spLocks/>
        </xdr:cNvSpPr>
      </xdr:nvSpPr>
      <xdr:spPr>
        <a:xfrm>
          <a:off x="0" y="13925550"/>
          <a:ext cx="1091132" cy="269369"/>
        </a:xfrm>
        <a:prstGeom prst="rect">
          <a:avLst/>
        </a:prstGeom>
        <a:noFill/>
      </xdr:spPr>
      <xdr:txBody>
        <a:bodyPr wrap="square" lIns="91440" tIns="45720" rIns="91440" bIns="45720">
          <a:noAutofit/>
          <a:scene3d>
            <a:camera prst="orthographicFront"/>
            <a:lightRig rig="glow" dir="tl">
              <a:rot lat="0" lon="0" rev="5400000"/>
            </a:lightRig>
          </a:scene3d>
          <a:sp3d contourW="12700">
            <a:bevelT w="25400" h="25400"/>
            <a:contourClr>
              <a:schemeClr val="accent6">
                <a:shade val="73000"/>
              </a:schemeClr>
            </a:contourClr>
          </a:sp3d>
        </a:bodyPr>
        <a:lstStyle/>
        <a:p>
          <a:pPr algn="ctr"/>
          <a:r>
            <a:rPr lang="en-US" sz="1200" b="0" i="0" cap="none" spc="0">
              <a:ln w="11430"/>
              <a:gradFill flip="none" rotWithShape="1">
                <a:gsLst>
                  <a:gs pos="0">
                    <a:srgbClr val="000001"/>
                  </a:gs>
                  <a:gs pos="25000">
                    <a:schemeClr val="accent6">
                      <a:tint val="93000"/>
                      <a:satMod val="120000"/>
                    </a:schemeClr>
                  </a:gs>
                  <a:gs pos="50000">
                    <a:schemeClr val="accent6">
                      <a:shade val="89000"/>
                      <a:satMod val="110000"/>
                    </a:schemeClr>
                  </a:gs>
                  <a:gs pos="75000">
                    <a:schemeClr val="accent6">
                      <a:tint val="93000"/>
                      <a:satMod val="120000"/>
                    </a:schemeClr>
                  </a:gs>
                  <a:gs pos="100000">
                    <a:schemeClr val="accent6">
                      <a:tint val="90000"/>
                      <a:satMod val="120000"/>
                    </a:schemeClr>
                  </a:gs>
                </a:gsLst>
                <a:lin ang="5400000" scaled="0"/>
                <a:tileRect/>
              </a:gradFill>
              <a:effectLst>
                <a:outerShdw blurRad="80000" dist="40000" dir="5040000" algn="tl">
                  <a:srgbClr val="000000">
                    <a:alpha val="30000"/>
                  </a:srgbClr>
                </a:outerShdw>
              </a:effectLst>
              <a:latin typeface="Arial"/>
            </a:rPr>
            <a:t>Mamiyes Inc.</a:t>
          </a:r>
        </a:p>
      </xdr:txBody>
    </xdr:sp>
    <xdr:clientData/>
  </xdr:oneCellAnchor>
  <xdr:oneCellAnchor>
    <xdr:from>
      <xdr:col>0</xdr:col>
      <xdr:colOff>0</xdr:colOff>
      <xdr:row>87</xdr:row>
      <xdr:rowOff>0</xdr:rowOff>
    </xdr:from>
    <xdr:ext cx="817723" cy="269369"/>
    <xdr:sp macro="" textlink="">
      <xdr:nvSpPr>
        <xdr:cNvPr id="89" name="MoLi Ltd."/>
        <xdr:cNvSpPr>
          <a:spLocks/>
        </xdr:cNvSpPr>
      </xdr:nvSpPr>
      <xdr:spPr>
        <a:xfrm>
          <a:off x="0" y="14087475"/>
          <a:ext cx="817723" cy="269369"/>
        </a:xfrm>
        <a:prstGeom prst="rect">
          <a:avLst/>
        </a:prstGeom>
        <a:noFill/>
      </xdr:spPr>
      <xdr:txBody>
        <a:bodyPr wrap="square" lIns="91440" tIns="45720" rIns="91440" bIns="45720">
          <a:noAutofit/>
        </a:bodyPr>
        <a:lstStyle/>
        <a:p>
          <a:pPr algn="ctr"/>
          <a:r>
            <a:rPr lang="en-US" sz="1200" b="0" i="0" cap="none" spc="0">
              <a:ln w="17780" cmpd="sng">
                <a:solidFill>
                  <a:schemeClr val="accent1">
                    <a:tint val="3000"/>
                  </a:schemeClr>
                </a:solidFill>
                <a:prstDash val="solid"/>
                <a:miter lim="800000"/>
              </a:ln>
              <a:gradFill flip="none" rotWithShape="1">
                <a:gsLst>
                  <a:gs pos="10000">
                    <a:srgbClr val="010100"/>
                  </a:gs>
                  <a:gs pos="90000">
                    <a:schemeClr val="accent1">
                      <a:shade val="50000"/>
                      <a:satMod val="100000"/>
                    </a:schemeClr>
                  </a:gs>
                </a:gsLst>
                <a:lin ang="5400000" scaled="0"/>
                <a:tileRect/>
              </a:gradFill>
              <a:effectLst>
                <a:outerShdw blurRad="55000" dist="50800" dir="5400000" algn="tl">
                  <a:srgbClr val="000000">
                    <a:alpha val="33000"/>
                  </a:srgbClr>
                </a:outerShdw>
              </a:effectLst>
              <a:latin typeface="Arial"/>
            </a:rPr>
            <a:t>MoLi Ltd.</a:t>
          </a:r>
        </a:p>
      </xdr:txBody>
    </xdr:sp>
    <xdr:clientData/>
  </xdr:oneCellAnchor>
  <xdr:oneCellAnchor>
    <xdr:from>
      <xdr:col>0</xdr:col>
      <xdr:colOff>0</xdr:colOff>
      <xdr:row>88</xdr:row>
      <xdr:rowOff>0</xdr:rowOff>
    </xdr:from>
    <xdr:ext cx="2087046" cy="269369"/>
    <xdr:sp macro="" textlink="">
      <xdr:nvSpPr>
        <xdr:cNvPr id="90" name="Ludufuture &amp; Partners"/>
        <xdr:cNvSpPr>
          <a:spLocks/>
        </xdr:cNvSpPr>
      </xdr:nvSpPr>
      <xdr:spPr>
        <a:xfrm>
          <a:off x="0" y="14249400"/>
          <a:ext cx="2087046" cy="269369"/>
        </a:xfrm>
        <a:prstGeom prst="rect">
          <a:avLst/>
        </a:prstGeom>
        <a:noFill/>
      </xdr:spPr>
      <xdr:txBody>
        <a:bodyPr wrap="square" lIns="91440" tIns="45720" rIns="91440" bIns="45720">
          <a:noAutofit/>
        </a:bodyPr>
        <a:lstStyle/>
        <a:p>
          <a:pPr algn="ctr"/>
          <a:r>
            <a:rPr lang="en-US" sz="1200" b="1" i="1" cap="none" spc="100">
              <a:ln w="18000">
                <a:solidFill>
                  <a:schemeClr val="accent1">
                    <a:satMod val="200000"/>
                    <a:tint val="72000"/>
                  </a:schemeClr>
                </a:solidFill>
                <a:prstDash val="solid"/>
              </a:ln>
              <a:solidFill>
                <a:srgbClr val="000001">
                  <a:alpha val="5700"/>
                </a:srgbClr>
              </a:solidFill>
              <a:effectLst>
                <a:outerShdw blurRad="25000" dist="20000" dir="16020000" algn="tl">
                  <a:schemeClr val="accent1">
                    <a:satMod val="200000"/>
                    <a:shade val="1000"/>
                    <a:alpha val="60000"/>
                  </a:schemeClr>
                </a:outerShdw>
              </a:effectLst>
              <a:latin typeface="Arial"/>
            </a:rPr>
            <a:t>Ludufuture &amp; Partners</a:t>
          </a:r>
        </a:p>
      </xdr:txBody>
    </xdr:sp>
    <xdr:clientData/>
  </xdr:oneCellAnchor>
  <xdr:oneCellAnchor>
    <xdr:from>
      <xdr:col>0</xdr:col>
      <xdr:colOff>0</xdr:colOff>
      <xdr:row>89</xdr:row>
      <xdr:rowOff>0</xdr:rowOff>
    </xdr:from>
    <xdr:ext cx="1285929" cy="269369"/>
    <xdr:sp macro="" textlink="">
      <xdr:nvSpPr>
        <xdr:cNvPr id="91" name="Laarbi Gmbh"/>
        <xdr:cNvSpPr>
          <a:spLocks/>
        </xdr:cNvSpPr>
      </xdr:nvSpPr>
      <xdr:spPr>
        <a:xfrm>
          <a:off x="0" y="14411325"/>
          <a:ext cx="1285929" cy="269369"/>
        </a:xfrm>
        <a:prstGeom prst="rect">
          <a:avLst/>
        </a:prstGeom>
        <a:noFill/>
      </xdr:spPr>
      <xdr:txBody>
        <a:bodyPr wrap="square" lIns="91440" tIns="45720" rIns="91440" bIns="45720">
          <a:noAutofit/>
          <a:scene3d>
            <a:camera prst="orthographicFront"/>
            <a:lightRig rig="soft" dir="t">
              <a:rot lat="0" lon="0" rev="10800000"/>
            </a:lightRig>
          </a:scene3d>
          <a:sp3d>
            <a:bevelT w="27940" h="12700"/>
            <a:contourClr>
              <a:srgbClr val="DDDDDD"/>
            </a:contourClr>
          </a:sp3d>
        </a:bodyPr>
        <a:lstStyle/>
        <a:p>
          <a:pPr algn="ctr"/>
          <a:r>
            <a:rPr lang="en-US" sz="1200" b="0" i="1" cap="none" spc="150">
              <a:ln w="11430"/>
              <a:solidFill>
                <a:srgbClr val="000000"/>
              </a:solidFill>
              <a:effectLst>
                <a:outerShdw blurRad="25400" algn="tl" rotWithShape="0">
                  <a:srgbClr val="000000">
                    <a:alpha val="43000"/>
                  </a:srgbClr>
                </a:outerShdw>
              </a:effectLst>
              <a:latin typeface="Arial"/>
            </a:rPr>
            <a:t>Laarbi Gmbh</a:t>
          </a:r>
        </a:p>
      </xdr:txBody>
    </xdr:sp>
    <xdr:clientData/>
  </xdr:oneCellAnchor>
  <xdr:oneCellAnchor>
    <xdr:from>
      <xdr:col>0</xdr:col>
      <xdr:colOff>0</xdr:colOff>
      <xdr:row>90</xdr:row>
      <xdr:rowOff>0</xdr:rowOff>
    </xdr:from>
    <xdr:ext cx="1048364" cy="269369"/>
    <xdr:sp macro="" textlink="">
      <xdr:nvSpPr>
        <xdr:cNvPr id="92" name="Miyes Gmbh"/>
        <xdr:cNvSpPr>
          <a:spLocks/>
        </xdr:cNvSpPr>
      </xdr:nvSpPr>
      <xdr:spPr>
        <a:xfrm>
          <a:off x="0" y="14573250"/>
          <a:ext cx="1048364" cy="269369"/>
        </a:xfrm>
        <a:prstGeom prst="rect">
          <a:avLst/>
        </a:prstGeom>
        <a:noFill/>
      </xdr:spPr>
      <xdr:txBody>
        <a:bodyPr wrap="square" lIns="91440" tIns="45720" rIns="91440" bIns="45720">
          <a:noAutofit/>
          <a:scene3d>
            <a:camera prst="orthographicFront"/>
            <a:lightRig rig="flat" dir="t">
              <a:rot lat="0" lon="0" rev="18900000"/>
            </a:lightRig>
          </a:scene3d>
          <a:sp3d extrusionH="31750" contourW="6350" prstMaterial="powder">
            <a:bevelT w="19050" h="19050" prst="angle"/>
            <a:contourClr>
              <a:schemeClr val="accent3">
                <a:tint val="100000"/>
                <a:shade val="100000"/>
                <a:satMod val="100000"/>
                <a:hueMod val="100000"/>
              </a:schemeClr>
            </a:contourClr>
          </a:sp3d>
        </a:bodyPr>
        <a:lstStyle/>
        <a:p>
          <a:pPr algn="ctr"/>
          <a:r>
            <a:rPr lang="en-US" sz="1200" b="0" i="1" cap="none" spc="0">
              <a:ln/>
              <a:solidFill>
                <a:srgbClr val="000101"/>
              </a:solidFill>
              <a:effectLst/>
              <a:latin typeface="Arial"/>
            </a:rPr>
            <a:t>Miyes Gmbh</a:t>
          </a:r>
        </a:p>
      </xdr:txBody>
    </xdr:sp>
    <xdr:clientData/>
  </xdr:oneCellAnchor>
  <xdr:oneCellAnchor>
    <xdr:from>
      <xdr:col>0</xdr:col>
      <xdr:colOff>0</xdr:colOff>
      <xdr:row>91</xdr:row>
      <xdr:rowOff>0</xdr:rowOff>
    </xdr:from>
    <xdr:ext cx="1856406" cy="269369"/>
    <xdr:sp macro="" textlink="">
      <xdr:nvSpPr>
        <xdr:cNvPr id="93" name="DUME ASSOCIATES"/>
        <xdr:cNvSpPr>
          <a:spLocks/>
        </xdr:cNvSpPr>
      </xdr:nvSpPr>
      <xdr:spPr>
        <a:xfrm>
          <a:off x="0" y="14735175"/>
          <a:ext cx="1856406" cy="269369"/>
        </a:xfrm>
        <a:prstGeom prst="rect">
          <a:avLst/>
        </a:prstGeom>
        <a:noFill/>
      </xdr:spPr>
      <xdr:txBody>
        <a:bodyPr wrap="square" lIns="91440" tIns="45720" rIns="91440" bIns="45720">
          <a:noAutofit/>
        </a:bodyPr>
        <a:lstStyle/>
        <a:p>
          <a:pPr algn="ctr"/>
          <a:r>
            <a:rPr lang="en-US" sz="1200" b="0" i="1" cap="none" spc="100">
              <a:ln w="18000">
                <a:solidFill>
                  <a:schemeClr val="accent1">
                    <a:satMod val="200000"/>
                    <a:tint val="72000"/>
                  </a:schemeClr>
                </a:solidFill>
                <a:prstDash val="solid"/>
              </a:ln>
              <a:solidFill>
                <a:srgbClr val="000100">
                  <a:alpha val="5700"/>
                </a:srgbClr>
              </a:solidFill>
              <a:effectLst>
                <a:outerShdw blurRad="25000" dist="20000" dir="16020000" algn="tl">
                  <a:schemeClr val="accent1">
                    <a:satMod val="200000"/>
                    <a:shade val="1000"/>
                    <a:alpha val="60000"/>
                  </a:schemeClr>
                </a:outerShdw>
              </a:effectLst>
              <a:latin typeface="Arial"/>
            </a:rPr>
            <a:t>DUME ASSOCIATES</a:t>
          </a:r>
        </a:p>
      </xdr:txBody>
    </xdr:sp>
    <xdr:clientData/>
  </xdr:oneCellAnchor>
  <xdr:oneCellAnchor>
    <xdr:from>
      <xdr:col>0</xdr:col>
      <xdr:colOff>0</xdr:colOff>
      <xdr:row>92</xdr:row>
      <xdr:rowOff>0</xdr:rowOff>
    </xdr:from>
    <xdr:ext cx="791755" cy="269369"/>
    <xdr:sp macro="" textlink="">
      <xdr:nvSpPr>
        <xdr:cNvPr id="94" name="YOU AG"/>
        <xdr:cNvSpPr>
          <a:spLocks/>
        </xdr:cNvSpPr>
      </xdr:nvSpPr>
      <xdr:spPr>
        <a:xfrm>
          <a:off x="0" y="14897100"/>
          <a:ext cx="791755" cy="269369"/>
        </a:xfrm>
        <a:prstGeom prst="rect">
          <a:avLst/>
        </a:prstGeom>
        <a:noFill/>
      </xdr:spPr>
      <xdr:txBody>
        <a:bodyPr wrap="square" lIns="91440" tIns="45720" rIns="91440" bIns="45720">
          <a:noAutofit/>
          <a:scene3d>
            <a:camera prst="orthographicFront"/>
            <a:lightRig rig="flat" dir="tl"/>
          </a:scene3d>
          <a:sp3d contourW="19050" prstMaterial="clear">
            <a:bevelT w="50800" h="50800"/>
            <a:contourClr>
              <a:schemeClr val="accent5">
                <a:tint val="70000"/>
                <a:satMod val="180000"/>
                <a:alpha val="70000"/>
              </a:schemeClr>
            </a:contourClr>
          </a:sp3d>
        </a:bodyPr>
        <a:lstStyle/>
        <a:p>
          <a:pPr algn="ctr"/>
          <a:r>
            <a:rPr lang="en-US" sz="1200" b="1" i="0" cap="none" spc="0">
              <a:ln/>
              <a:solidFill>
                <a:srgbClr val="000000"/>
              </a:solidFill>
              <a:effectLst/>
              <a:latin typeface="Arial"/>
            </a:rPr>
            <a:t>YOU AG</a:t>
          </a:r>
        </a:p>
      </xdr:txBody>
    </xdr:sp>
    <xdr:clientData/>
  </xdr:oneCellAnchor>
  <xdr:oneCellAnchor>
    <xdr:from>
      <xdr:col>0</xdr:col>
      <xdr:colOff>0</xdr:colOff>
      <xdr:row>93</xdr:row>
      <xdr:rowOff>0</xdr:rowOff>
    </xdr:from>
    <xdr:ext cx="1424749" cy="269369"/>
    <xdr:sp macro="" textlink="">
      <xdr:nvSpPr>
        <xdr:cNvPr id="95" name="DE ASSOCIATES"/>
        <xdr:cNvSpPr>
          <a:spLocks/>
        </xdr:cNvSpPr>
      </xdr:nvSpPr>
      <xdr:spPr>
        <a:xfrm>
          <a:off x="0" y="15059025"/>
          <a:ext cx="1424749" cy="269369"/>
        </a:xfrm>
        <a:prstGeom prst="rect">
          <a:avLst/>
        </a:prstGeom>
        <a:noFill/>
      </xdr:spPr>
      <xdr:txBody>
        <a:bodyPr wrap="square" lIns="91440" tIns="45720" rIns="91440" bIns="45720">
          <a:noAutofit/>
        </a:bodyPr>
        <a:lstStyle/>
        <a:p>
          <a:pPr algn="ctr"/>
          <a:r>
            <a:rPr lang="en-US" sz="1200" b="0" i="0" cap="none" spc="0">
              <a:ln w="10541" cmpd="sng">
                <a:solidFill>
                  <a:schemeClr val="accent1">
                    <a:shade val="88000"/>
                    <a:satMod val="110000"/>
                  </a:schemeClr>
                </a:solidFill>
                <a:prstDash val="solid"/>
              </a:ln>
              <a:gradFill flip="none" rotWithShape="1">
                <a:gsLst>
                  <a:gs pos="0">
                    <a:srgbClr val="000001"/>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scaled="0"/>
                <a:tileRect/>
              </a:gradFill>
              <a:effectLst/>
              <a:latin typeface="Arial"/>
            </a:rPr>
            <a:t>DE ASSOCIATES</a:t>
          </a:r>
        </a:p>
      </xdr:txBody>
    </xdr:sp>
    <xdr:clientData/>
  </xdr:oneCellAnchor>
  <xdr:oneCellAnchor>
    <xdr:from>
      <xdr:col>0</xdr:col>
      <xdr:colOff>0</xdr:colOff>
      <xdr:row>94</xdr:row>
      <xdr:rowOff>0</xdr:rowOff>
    </xdr:from>
    <xdr:ext cx="1544846" cy="269369"/>
    <xdr:sp macro="" textlink="">
      <xdr:nvSpPr>
        <xdr:cNvPr id="96" name="Delove Associates"/>
        <xdr:cNvSpPr>
          <a:spLocks/>
        </xdr:cNvSpPr>
      </xdr:nvSpPr>
      <xdr:spPr>
        <a:xfrm>
          <a:off x="0" y="15220950"/>
          <a:ext cx="1544846" cy="269369"/>
        </a:xfrm>
        <a:prstGeom prst="rect">
          <a:avLst/>
        </a:prstGeom>
        <a:noFill/>
      </xdr:spPr>
      <xdr:txBody>
        <a:bodyPr wrap="square" lIns="91440" tIns="45720" rIns="91440" bIns="45720">
          <a:noAutofit/>
        </a:bodyPr>
        <a:lstStyle/>
        <a:p>
          <a:pPr algn="ctr"/>
          <a:r>
            <a:rPr lang="en-US" sz="1200" b="1" i="0" cap="none" spc="0">
              <a:ln w="17780" cmpd="sng">
                <a:solidFill>
                  <a:schemeClr val="accent1">
                    <a:tint val="3000"/>
                  </a:schemeClr>
                </a:solidFill>
                <a:prstDash val="solid"/>
                <a:miter lim="800000"/>
              </a:ln>
              <a:gradFill flip="none" rotWithShape="1">
                <a:gsLst>
                  <a:gs pos="10000">
                    <a:srgbClr val="010001"/>
                  </a:gs>
                  <a:gs pos="90000">
                    <a:schemeClr val="accent1">
                      <a:shade val="50000"/>
                      <a:satMod val="100000"/>
                    </a:schemeClr>
                  </a:gs>
                </a:gsLst>
                <a:lin ang="5400000" scaled="0"/>
                <a:tileRect/>
              </a:gradFill>
              <a:effectLst>
                <a:outerShdw blurRad="55000" dist="50800" dir="5400000" algn="tl">
                  <a:srgbClr val="000000">
                    <a:alpha val="33000"/>
                  </a:srgbClr>
                </a:outerShdw>
              </a:effectLst>
              <a:latin typeface="Arial"/>
            </a:rPr>
            <a:t>Delove Associates</a:t>
          </a:r>
        </a:p>
      </xdr:txBody>
    </xdr:sp>
    <xdr:clientData/>
  </xdr:oneCellAnchor>
  <xdr:oneCellAnchor>
    <xdr:from>
      <xdr:col>0</xdr:col>
      <xdr:colOff>0</xdr:colOff>
      <xdr:row>95</xdr:row>
      <xdr:rowOff>0</xdr:rowOff>
    </xdr:from>
    <xdr:ext cx="1878206" cy="269369"/>
    <xdr:sp macro="" textlink="">
      <xdr:nvSpPr>
        <xdr:cNvPr id="97" name="LoveBi Associates"/>
        <xdr:cNvSpPr>
          <a:spLocks/>
        </xdr:cNvSpPr>
      </xdr:nvSpPr>
      <xdr:spPr>
        <a:xfrm>
          <a:off x="0" y="15382875"/>
          <a:ext cx="1878206" cy="269369"/>
        </a:xfrm>
        <a:prstGeom prst="rect">
          <a:avLst/>
        </a:prstGeom>
        <a:noFill/>
      </xdr:spPr>
      <xdr:txBody>
        <a:bodyPr wrap="square" lIns="91440" tIns="45720" rIns="91440" bIns="45720">
          <a:noAutofit/>
        </a:bodyPr>
        <a:lstStyle/>
        <a:p>
          <a:pPr algn="ctr"/>
          <a:r>
            <a:rPr lang="en-US" sz="1200" b="0" i="1" cap="none" spc="200">
              <a:ln w="29210">
                <a:solidFill>
                  <a:schemeClr val="accent3">
                    <a:tint val="10000"/>
                  </a:schemeClr>
                </a:solidFill>
              </a:ln>
              <a:solidFill>
                <a:srgbClr val="010101">
                  <a:alpha val="50000"/>
                </a:srgbClr>
              </a:solidFill>
              <a:effectLst>
                <a:innerShdw blurRad="50800" dist="50800" dir="8100000">
                  <a:srgbClr val="7D7D7D">
                    <a:alpha val="73000"/>
                  </a:srgbClr>
                </a:innerShdw>
              </a:effectLst>
              <a:latin typeface="Arial"/>
            </a:rPr>
            <a:t>LoveBi Associates</a:t>
          </a:r>
        </a:p>
      </xdr:txBody>
    </xdr:sp>
    <xdr:clientData/>
  </xdr:oneCellAnchor>
  <xdr:oneCellAnchor>
    <xdr:from>
      <xdr:col>0</xdr:col>
      <xdr:colOff>0</xdr:colOff>
      <xdr:row>96</xdr:row>
      <xdr:rowOff>0</xdr:rowOff>
    </xdr:from>
    <xdr:ext cx="1541896" cy="269369"/>
    <xdr:sp macro="" textlink="">
      <xdr:nvSpPr>
        <xdr:cNvPr id="98" name="MOTECHMA LTD."/>
        <xdr:cNvSpPr>
          <a:spLocks/>
        </xdr:cNvSpPr>
      </xdr:nvSpPr>
      <xdr:spPr>
        <a:xfrm>
          <a:off x="0" y="15544800"/>
          <a:ext cx="1541896" cy="269369"/>
        </a:xfrm>
        <a:prstGeom prst="rect">
          <a:avLst/>
        </a:prstGeom>
        <a:noFill/>
      </xdr:spPr>
      <xdr:txBody>
        <a:bodyPr wrap="square" lIns="91440" tIns="45720" rIns="91440" bIns="45720">
          <a:noAutofit/>
        </a:bodyPr>
        <a:lstStyle/>
        <a:p>
          <a:pPr algn="ctr"/>
          <a:r>
            <a:rPr lang="en-US" sz="1200" b="0" i="0" cap="none" spc="50">
              <a:ln w="13500">
                <a:solidFill>
                  <a:schemeClr val="accent1">
                    <a:shade val="2500"/>
                    <a:alpha val="6500"/>
                  </a:schemeClr>
                </a:solidFill>
                <a:prstDash val="solid"/>
              </a:ln>
              <a:solidFill>
                <a:srgbClr val="000000">
                  <a:alpha val="95000"/>
                </a:srgbClr>
              </a:solidFill>
              <a:effectLst>
                <a:innerShdw blurRad="50900" dist="38500" dir="13500000">
                  <a:srgbClr val="000000">
                    <a:alpha val="60000"/>
                  </a:srgbClr>
                </a:innerShdw>
              </a:effectLst>
              <a:latin typeface="Arial"/>
            </a:rPr>
            <a:t>MOTECHMA LTD.</a:t>
          </a:r>
        </a:p>
      </xdr:txBody>
    </xdr:sp>
    <xdr:clientData/>
  </xdr:oneCellAnchor>
  <xdr:oneCellAnchor>
    <xdr:from>
      <xdr:col>0</xdr:col>
      <xdr:colOff>0</xdr:colOff>
      <xdr:row>97</xdr:row>
      <xdr:rowOff>0</xdr:rowOff>
    </xdr:from>
    <xdr:ext cx="1672509" cy="269369"/>
    <xdr:sp macro="" textlink="">
      <xdr:nvSpPr>
        <xdr:cNvPr id="99" name="Dumu Associates"/>
        <xdr:cNvSpPr>
          <a:spLocks/>
        </xdr:cNvSpPr>
      </xdr:nvSpPr>
      <xdr:spPr>
        <a:xfrm>
          <a:off x="0" y="15706725"/>
          <a:ext cx="1672509" cy="269369"/>
        </a:xfrm>
        <a:prstGeom prst="rect">
          <a:avLst/>
        </a:prstGeom>
        <a:noFill/>
      </xdr:spPr>
      <xdr:txBody>
        <a:bodyPr wrap="square" lIns="91440" tIns="45720" rIns="91440" bIns="45720">
          <a:noAutofit/>
          <a:scene3d>
            <a:camera prst="orthographicFront">
              <a:rot lat="0" lon="0" rev="0"/>
            </a:camera>
            <a:lightRig rig="contrasting" dir="t">
              <a:rot lat="0" lon="0" rev="4500000"/>
            </a:lightRig>
          </a:scene3d>
          <a:sp3d contourW="6350" prstMaterial="metal">
            <a:bevelT w="127000" h="31750" prst="relaxedInset"/>
            <a:contourClr>
              <a:schemeClr val="accent1">
                <a:shade val="75000"/>
              </a:schemeClr>
            </a:contourClr>
          </a:sp3d>
        </a:bodyPr>
        <a:lstStyle/>
        <a:p>
          <a:pPr algn="ctr"/>
          <a:r>
            <a:rPr lang="en-US" sz="1200" b="0" i="0" cap="all" spc="0">
              <a:ln w="0"/>
              <a:gradFill flip="none" rotWithShape="1">
                <a:gsLst>
                  <a:gs pos="0">
                    <a:srgbClr val="000000"/>
                  </a:gs>
                  <a:gs pos="49000">
                    <a:schemeClr val="accent1">
                      <a:tint val="88000"/>
                      <a:shade val="65000"/>
                      <a:satMod val="172000"/>
                    </a:schemeClr>
                  </a:gs>
                  <a:gs pos="50000">
                    <a:schemeClr val="accent1">
                      <a:shade val="65000"/>
                      <a:satMod val="130000"/>
                    </a:schemeClr>
                  </a:gs>
                  <a:gs pos="92000">
                    <a:schemeClr val="accent1">
                      <a:shade val="50000"/>
                      <a:satMod val="120000"/>
                    </a:schemeClr>
                  </a:gs>
                  <a:gs pos="100000">
                    <a:schemeClr val="accent1">
                      <a:shade val="48000"/>
                      <a:satMod val="120000"/>
                    </a:schemeClr>
                  </a:gs>
                </a:gsLst>
                <a:lin ang="5400000" scaled="0"/>
                <a:tileRect/>
              </a:gradFill>
              <a:effectLst>
                <a:reflection blurRad="12700" stA="50000" endPos="50000" dist="5000" dir="5400000" sy="-100000" rotWithShape="0"/>
              </a:effectLst>
              <a:latin typeface="Arial"/>
            </a:rPr>
            <a:t>Dumu Associates</a:t>
          </a:r>
        </a:p>
      </xdr:txBody>
    </xdr:sp>
    <xdr:clientData/>
  </xdr:oneCellAnchor>
  <xdr:oneCellAnchor>
    <xdr:from>
      <xdr:col>0</xdr:col>
      <xdr:colOff>0</xdr:colOff>
      <xdr:row>98</xdr:row>
      <xdr:rowOff>0</xdr:rowOff>
    </xdr:from>
    <xdr:ext cx="2236959" cy="269369"/>
    <xdr:sp macro="" textlink="">
      <xdr:nvSpPr>
        <xdr:cNvPr id="100" name="NoMoneyMe Associates"/>
        <xdr:cNvSpPr>
          <a:spLocks/>
        </xdr:cNvSpPr>
      </xdr:nvSpPr>
      <xdr:spPr>
        <a:xfrm>
          <a:off x="0" y="15868650"/>
          <a:ext cx="2236959" cy="269369"/>
        </a:xfrm>
        <a:prstGeom prst="rect">
          <a:avLst/>
        </a:prstGeom>
        <a:noFill/>
      </xdr:spPr>
      <xdr:txBody>
        <a:bodyPr wrap="square" lIns="91440" tIns="45720" rIns="91440" bIns="45720">
          <a:noAutofit/>
        </a:bodyPr>
        <a:lstStyle/>
        <a:p>
          <a:pPr algn="ctr"/>
          <a:r>
            <a:rPr lang="en-US" sz="1200" b="0" i="0" cap="all" spc="0">
              <a:ln w="9000" cmpd="sng">
                <a:solidFill>
                  <a:schemeClr val="accent4">
                    <a:shade val="50000"/>
                    <a:satMod val="120000"/>
                  </a:schemeClr>
                </a:solidFill>
                <a:prstDash val="solid"/>
              </a:ln>
              <a:gradFill flip="none" rotWithShape="1">
                <a:gsLst>
                  <a:gs pos="0">
                    <a:srgbClr val="000101"/>
                  </a:gs>
                  <a:gs pos="43000">
                    <a:schemeClr val="accent4">
                      <a:satMod val="255000"/>
                    </a:schemeClr>
                  </a:gs>
                  <a:gs pos="48000">
                    <a:schemeClr val="accent4">
                      <a:shade val="85000"/>
                      <a:satMod val="255000"/>
                    </a:schemeClr>
                  </a:gs>
                  <a:gs pos="100000">
                    <a:schemeClr val="accent4">
                      <a:shade val="20000"/>
                      <a:satMod val="245000"/>
                    </a:schemeClr>
                  </a:gs>
                </a:gsLst>
                <a:lin ang="5400000" scaled="0"/>
                <a:tileRect/>
              </a:gradFill>
              <a:effectLst>
                <a:reflection blurRad="12700" stA="28000" endPos="45000" dist="1000" dir="5400000" sy="-100000" algn="bl" rotWithShape="0"/>
              </a:effectLst>
              <a:latin typeface="Arial"/>
            </a:rPr>
            <a:t>NoMoneyMe Associates</a:t>
          </a:r>
        </a:p>
      </xdr:txBody>
    </xdr:sp>
    <xdr:clientData/>
  </xdr:oneCellAnchor>
  <xdr:oneCellAnchor>
    <xdr:from>
      <xdr:col>0</xdr:col>
      <xdr:colOff>0</xdr:colOff>
      <xdr:row>99</xdr:row>
      <xdr:rowOff>0</xdr:rowOff>
    </xdr:from>
    <xdr:ext cx="1553246" cy="269369"/>
    <xdr:sp macro="" textlink="">
      <xdr:nvSpPr>
        <xdr:cNvPr id="101" name="MuBoDa &amp; Partners"/>
        <xdr:cNvSpPr>
          <a:spLocks/>
        </xdr:cNvSpPr>
      </xdr:nvSpPr>
      <xdr:spPr>
        <a:xfrm>
          <a:off x="0" y="16030575"/>
          <a:ext cx="1553246" cy="269369"/>
        </a:xfrm>
        <a:prstGeom prst="rect">
          <a:avLst/>
        </a:prstGeom>
        <a:noFill/>
      </xdr:spPr>
      <xdr:txBody>
        <a:bodyPr wrap="square" lIns="91440" tIns="45720" rIns="91440" bIns="45720">
          <a:noAutofit/>
        </a:bodyPr>
        <a:lstStyle/>
        <a:p>
          <a:pPr algn="ctr"/>
          <a:r>
            <a:rPr lang="en-US" sz="1200" b="0" i="1" cap="none" spc="0">
              <a:ln w="10541" cmpd="sng">
                <a:solidFill>
                  <a:schemeClr val="accent1">
                    <a:shade val="88000"/>
                    <a:satMod val="110000"/>
                  </a:schemeClr>
                </a:solidFill>
                <a:prstDash val="solid"/>
              </a:ln>
              <a:gradFill flip="none" rotWithShape="1">
                <a:gsLst>
                  <a:gs pos="0">
                    <a:srgbClr val="000001"/>
                  </a:gs>
                  <a:gs pos="9000">
                    <a:schemeClr val="accent1">
                      <a:tint val="52000"/>
                      <a:satMod val="300000"/>
                    </a:schemeClr>
                  </a:gs>
                  <a:gs pos="50000">
                    <a:schemeClr val="accent1">
                      <a:shade val="20000"/>
                      <a:satMod val="300000"/>
                    </a:schemeClr>
                  </a:gs>
                  <a:gs pos="79000">
                    <a:schemeClr val="accent1">
                      <a:tint val="52000"/>
                      <a:satMod val="300000"/>
                    </a:schemeClr>
                  </a:gs>
                  <a:gs pos="100000">
                    <a:schemeClr val="accent1">
                      <a:tint val="40000"/>
                      <a:satMod val="250000"/>
                    </a:schemeClr>
                  </a:gs>
                </a:gsLst>
                <a:lin ang="5400000" scaled="0"/>
                <a:tileRect/>
              </a:gradFill>
              <a:effectLst/>
              <a:latin typeface="Arial"/>
            </a:rPr>
            <a:t>MuBoDa &amp; Partners</a:t>
          </a:r>
        </a:p>
      </xdr:txBody>
    </xdr:sp>
    <xdr:clientData/>
  </xdr:oneCellAnchor>
</xdr:wsDr>
</file>

<file path=xl/tables/table1.xml><?xml version="1.0" encoding="utf-8"?>
<table xmlns="http://schemas.openxmlformats.org/spreadsheetml/2006/main" id="5" name="CompanyData" displayName="CompanyData" ref="B9:L109" totalsRowShown="0" headerRowDxfId="20">
  <autoFilter ref="B9:L109"/>
  <sortState ref="B18:L117">
    <sortCondition ref="H17:H117"/>
  </sortState>
  <tableColumns count="11">
    <tableColumn id="5" name="Company Name" dataDxfId="19"/>
    <tableColumn id="1" name="Gross Sales" dataDxfId="18"/>
    <tableColumn id="7" name="Net Margin" dataDxfId="17"/>
    <tableColumn id="10" name="Net Margin %">
      <calculatedColumnFormula>CompanyData[[#This Row],[Net Margin]]/CompanyData[[#This Row],[Gross Sales]]</calculatedColumnFormula>
    </tableColumn>
    <tableColumn id="9" name="YoY Growth" dataDxfId="16"/>
    <tableColumn id="13" name="Gross Sales Share" dataDxfId="15">
      <calculatedColumnFormula>CompanyData[[#This Row],[Gross Sales]]/SUM(CompanyData[Gross Sales])</calculatedColumnFormula>
    </tableColumn>
    <tableColumn id="12" name="Market Share" dataDxfId="14"/>
    <tableColumn id="15" name="Sales Fair Share Index" dataDxfId="13">
      <calculatedColumnFormula>CompanyData[[#This Row],[Gross Sales Share]]/CompanyData[[#This Row],[Market Share]]</calculatedColumnFormula>
    </tableColumn>
    <tableColumn id="14" name="Number of Products"/>
    <tableColumn id="16" name="Gross Sales per Product" dataDxfId="12">
      <calculatedColumnFormula>CompanyData[[#This Row],[Gross Sales]]/CompanyData[[#This Row],[Number of Products]]</calculatedColumnFormula>
    </tableColumn>
    <tableColumn id="2" name="Product Share" dataDxfId="11">
      <calculatedColumnFormula>CompanyData[[#This Row],[Number of Products]]/SUM(CompanyData[Number of Products])</calculatedColumnFormula>
    </tableColumn>
  </tableColumns>
  <tableStyleInfo name="TableStyleMedium9" showFirstColumn="0" showLastColumn="0" showRowStripes="1" showColumnStripes="0"/>
</table>
</file>

<file path=xl/tables/table2.xml><?xml version="1.0" encoding="utf-8"?>
<table xmlns="http://schemas.openxmlformats.org/spreadsheetml/2006/main" id="17" name="General" displayName="General" ref="F4:H5" totalsRowShown="0">
  <autoFilter ref="F4:H5"/>
  <tableColumns count="3">
    <tableColumn id="2" name="Company Logo" dataDxfId="2">
      <calculatedColumnFormula>"'CompanyLogos'!"&amp;SelectedCompany</calculatedColumnFormula>
    </tableColumn>
    <tableColumn id="1" name="Title" dataDxfId="1">
      <calculatedColumnFormula>IF(INDEX(CompanyData[],SelectedCompanyRow,MATCH(Dashboard!H21,CompanyData[#Headers],0)) &gt; 0.05, "What a great growth. Impressing",IF(INDEX(CompanyData[],SelectedCompanyRow,MATCH(Dashboard!H21,CompanyData[#Headers],0))&gt;0,"The growth seems OK","What a disappointing growth"))</calculatedColumnFormula>
    </tableColumn>
    <tableColumn id="3" name="Subtitle" dataDxfId="0">
      <calculatedColumnFormula>"Performance of """ &amp; SelectedCompany &amp;""""</calculatedColumnFormula>
    </tableColumn>
  </tableColumns>
  <tableStyleInfo name="TableStyleMedium9" showFirstColumn="0" showLastColumn="0" showRowStripes="1" showColumnStripes="0"/>
</table>
</file>

<file path=xl/tables/table3.xml><?xml version="1.0" encoding="utf-8"?>
<table xmlns="http://schemas.openxmlformats.org/spreadsheetml/2006/main" id="6" name="KPIOverview" displayName="KPIOverview" ref="B7:I8" totalsRowShown="0">
  <autoFilter ref="B7:I8"/>
  <tableColumns count="8">
    <tableColumn id="1" name="Gross Sales">
      <calculatedColumnFormula>25*ROUNDDOWN(4*_xlfn.PERCENTRANK.EXC(OFFSET(CompanyData[#Data],0,MATCH(KPIOverview[[#Headers],[Gross Sales]],CompanyData[#Headers],0)-1,,1),INDEX(CompanyData[],SelectedCompanyRow,MATCH(KPIOverview[[#Headers],[Gross Sales]],CompanyData[#Headers],0))),0)</calculatedColumnFormula>
    </tableColumn>
    <tableColumn id="2" name="YoY Growth">
      <calculatedColumnFormula>25*ROUNDDOWN(4*_xlfn.PERCENTRANK.EXC(OFFSET(CompanyData[#Data],0,MATCH(KPIOverview[[#Headers],[YoY Growth]],CompanyData[#Headers],0)-1,,1),INDEX(CompanyData[],SelectedCompanyRow,MATCH(KPIOverview[[#Headers],[YoY Growth]],CompanyData[#Headers],0))),0)</calculatedColumnFormula>
    </tableColumn>
    <tableColumn id="3" name="Gross Sales Share">
      <calculatedColumnFormula>25*ROUNDDOWN(4*_xlfn.PERCENTRANK.EXC(OFFSET(CompanyData[#Data],0,MATCH(KPIOverview[[#Headers],[Gross Sales Share]],CompanyData[#Headers],0)-1,,1),INDEX(CompanyData[],SelectedCompanyRow,MATCH(KPIOverview[[#Headers],[Gross Sales Share]],CompanyData[#Headers],0))),0)</calculatedColumnFormula>
    </tableColumn>
    <tableColumn id="4" name="Market Share">
      <calculatedColumnFormula>25*ROUNDDOWN(4*_xlfn.PERCENTRANK.EXC(OFFSET(CompanyData[#Data],0,MATCH(KPIOverview[[#Headers],[Market Share]],CompanyData[#Headers],0)-1,,1),INDEX(CompanyData[],SelectedCompanyRow,MATCH(KPIOverview[[#Headers],[Market Share]],CompanyData[#Headers],0))),0)</calculatedColumnFormula>
    </tableColumn>
    <tableColumn id="5" name="Sales Fair Share Index">
      <calculatedColumnFormula>25*ROUNDDOWN(4*_xlfn.PERCENTRANK.EXC(OFFSET(CompanyData[#Data],0,MATCH(KPIOverview[[#Headers],[Sales Fair Share Index]],CompanyData[#Headers],0)-1,,1),INDEX(CompanyData[],SelectedCompanyRow,MATCH(KPIOverview[[#Headers],[Sales Fair Share Index]],CompanyData[#Headers],0))),0)</calculatedColumnFormula>
    </tableColumn>
    <tableColumn id="6" name="Number of Products">
      <calculatedColumnFormula>25*ROUNDDOWN(4*_xlfn.PERCENTRANK.EXC(OFFSET(CompanyData[#Data],0,MATCH(KPIOverview[[#Headers],[Number of Products]],CompanyData[#Headers],0)-1,,1),INDEX(CompanyData[],SelectedCompanyRow,MATCH(KPIOverview[[#Headers],[Number of Products]],CompanyData[#Headers],0))),0)</calculatedColumnFormula>
    </tableColumn>
    <tableColumn id="7" name="Gross Sales per Product">
      <calculatedColumnFormula>25*ROUNDDOWN(4*_xlfn.PERCENTRANK.EXC(OFFSET(CompanyData[#Data],0,MATCH(KPIOverview[[#Headers],[Gross Sales per Product]],CompanyData[#Headers],0)-1,,1),INDEX(CompanyData[],SelectedCompanyRow,MATCH(KPIOverview[[#Headers],[Gross Sales per Product]],CompanyData[#Headers],0))),0)</calculatedColumnFormula>
    </tableColumn>
    <tableColumn id="8" name="Product Share">
      <calculatedColumnFormula>25*ROUNDDOWN(4*_xlfn.PERCENTRANK.EXC(OFFSET(CompanyData[#Data],0,MATCH(KPIOverview[[#Headers],[Product Share]],CompanyData[#Headers],0)-1,,1),INDEX(CompanyData[],SelectedCompanyRow,MATCH(KPIOverview[[#Headers],[Product Share]],CompanyData[#Headers],0))),0)</calculatedColumnFormula>
    </tableColumn>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T. Kearney FONT">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slidefab.com/" TargetMode="Externa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9:M36"/>
  <sheetViews>
    <sheetView showGridLines="0" zoomScaleNormal="100" workbookViewId="0"/>
  </sheetViews>
  <sheetFormatPr baseColWidth="10" defaultColWidth="0" defaultRowHeight="14.25"/>
  <cols>
    <col min="1" max="1" width="2.7109375" style="1" customWidth="1"/>
    <col min="2" max="12" width="11.42578125" style="1" customWidth="1"/>
    <col min="13" max="13" width="2.7109375" style="1" customWidth="1"/>
    <col min="14" max="16384" width="11.42578125" style="1" hidden="1"/>
  </cols>
  <sheetData>
    <row r="9" spans="2:12" ht="23.25">
      <c r="B9" s="40" t="s">
        <v>326</v>
      </c>
      <c r="C9" s="40"/>
      <c r="D9" s="40"/>
      <c r="E9" s="40"/>
      <c r="F9" s="40"/>
      <c r="G9" s="40"/>
      <c r="H9" s="40"/>
      <c r="I9" s="40"/>
      <c r="J9" s="40"/>
      <c r="K9" s="41">
        <v>42858</v>
      </c>
      <c r="L9" s="41"/>
    </row>
    <row r="11" spans="2:12" ht="153" customHeight="1">
      <c r="B11" s="42" t="s">
        <v>327</v>
      </c>
      <c r="C11" s="43"/>
      <c r="D11" s="43"/>
      <c r="E11" s="43"/>
      <c r="F11" s="43"/>
      <c r="G11" s="43"/>
      <c r="H11" s="43"/>
      <c r="I11" s="43"/>
      <c r="J11" s="43"/>
      <c r="K11" s="43"/>
      <c r="L11" s="43"/>
    </row>
    <row r="13" spans="2:12" ht="17.25" thickBot="1">
      <c r="B13" s="2" t="s">
        <v>101</v>
      </c>
      <c r="C13" s="2"/>
      <c r="D13" s="2"/>
      <c r="E13" s="2"/>
      <c r="F13" s="2"/>
      <c r="G13" s="2"/>
      <c r="H13" s="2"/>
      <c r="I13" s="2"/>
      <c r="J13" s="2"/>
      <c r="K13" s="2"/>
      <c r="L13" s="2"/>
    </row>
    <row r="14" spans="2:12" ht="15" thickTop="1">
      <c r="B14" s="1" t="s">
        <v>102</v>
      </c>
    </row>
    <row r="15" spans="2:12">
      <c r="B15" s="33" t="s">
        <v>328</v>
      </c>
    </row>
    <row r="16" spans="2:12">
      <c r="B16" s="32" t="s">
        <v>271</v>
      </c>
    </row>
    <row r="18" spans="2:12" ht="17.25" thickBot="1">
      <c r="B18" s="2" t="s">
        <v>103</v>
      </c>
      <c r="C18" s="2"/>
      <c r="D18" s="2"/>
      <c r="E18" s="2"/>
      <c r="F18" s="2"/>
      <c r="G18" s="2"/>
      <c r="H18" s="2"/>
      <c r="I18" s="2"/>
      <c r="J18" s="2"/>
      <c r="K18" s="2"/>
      <c r="L18" s="2"/>
    </row>
    <row r="19" spans="2:12" ht="15" thickTop="1">
      <c r="B19" s="1" t="s">
        <v>104</v>
      </c>
    </row>
    <row r="20" spans="2:12">
      <c r="B20" s="1" t="s">
        <v>105</v>
      </c>
    </row>
    <row r="21" spans="2:12">
      <c r="B21" s="1" t="s">
        <v>111</v>
      </c>
    </row>
    <row r="24" spans="2:12" ht="17.25" thickBot="1">
      <c r="B24" s="2" t="s">
        <v>106</v>
      </c>
      <c r="C24" s="2"/>
      <c r="D24" s="2"/>
      <c r="E24" s="2"/>
      <c r="F24" s="2"/>
      <c r="G24" s="2"/>
      <c r="H24" s="2"/>
      <c r="I24" s="2"/>
      <c r="J24" s="2"/>
      <c r="K24" s="2"/>
      <c r="L24" s="2"/>
    </row>
    <row r="25" spans="2:12" ht="15" thickTop="1">
      <c r="B25" s="1" t="s">
        <v>107</v>
      </c>
    </row>
    <row r="26" spans="2:12">
      <c r="B26" s="11" t="s">
        <v>272</v>
      </c>
    </row>
    <row r="27" spans="2:12">
      <c r="B27" s="11" t="s">
        <v>120</v>
      </c>
    </row>
    <row r="28" spans="2:12">
      <c r="B28" s="11" t="s">
        <v>119</v>
      </c>
    </row>
    <row r="29" spans="2:12">
      <c r="B29" s="11" t="s">
        <v>121</v>
      </c>
    </row>
    <row r="32" spans="2:12" ht="17.25" thickBot="1">
      <c r="B32" s="2" t="s">
        <v>108</v>
      </c>
      <c r="C32" s="2"/>
      <c r="D32" s="2"/>
      <c r="E32" s="2"/>
      <c r="F32" s="2"/>
      <c r="G32" s="2"/>
      <c r="H32" s="2"/>
      <c r="I32" s="2"/>
      <c r="J32" s="2"/>
      <c r="K32" s="2"/>
      <c r="L32" s="2"/>
    </row>
    <row r="33" spans="2:12" ht="15" thickTop="1">
      <c r="B33" s="1" t="s">
        <v>109</v>
      </c>
    </row>
    <row r="35" spans="2:12" ht="17.25" thickBot="1">
      <c r="B35" s="2" t="s">
        <v>110</v>
      </c>
      <c r="C35" s="2"/>
      <c r="D35" s="2"/>
      <c r="E35" s="2"/>
      <c r="F35" s="2"/>
      <c r="G35" s="2"/>
      <c r="H35" s="2"/>
      <c r="I35" s="2"/>
      <c r="J35" s="2"/>
      <c r="K35" s="2"/>
      <c r="L35" s="2"/>
    </row>
    <row r="36" spans="2:12" ht="15" thickTop="1">
      <c r="B36" s="3" t="s">
        <v>273</v>
      </c>
    </row>
  </sheetData>
  <mergeCells count="3">
    <mergeCell ref="B9:J9"/>
    <mergeCell ref="K9:L9"/>
    <mergeCell ref="B11:L11"/>
  </mergeCells>
  <hyperlinks>
    <hyperlink ref="B36" r:id="rId1"/>
  </hyperlinks>
  <pageMargins left="0.7" right="0.7" top="0.78740157499999996" bottom="0.78740157499999996" header="0.3" footer="0.3"/>
  <pageSetup orientation="portrait" horizontalDpi="200" verticalDpi="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5"/>
  <sheetViews>
    <sheetView workbookViewId="0"/>
  </sheetViews>
  <sheetFormatPr baseColWidth="10" defaultColWidth="9.140625" defaultRowHeight="12.75"/>
  <sheetData>
    <row r="3" spans="1:5">
      <c r="A3" s="10" t="s">
        <v>118</v>
      </c>
      <c r="B3" s="10" t="s">
        <v>131</v>
      </c>
      <c r="C3" s="10" t="s">
        <v>166</v>
      </c>
      <c r="D3" s="10" t="s">
        <v>187</v>
      </c>
      <c r="E3" s="10" t="s">
        <v>225</v>
      </c>
    </row>
    <row r="4" spans="1:5">
      <c r="A4" s="10" t="s">
        <v>274</v>
      </c>
      <c r="B4" s="10" t="s">
        <v>132</v>
      </c>
      <c r="C4" s="10" t="s">
        <v>167</v>
      </c>
      <c r="D4" s="10" t="s">
        <v>188</v>
      </c>
      <c r="E4" s="10" t="s">
        <v>226</v>
      </c>
    </row>
    <row r="5" spans="1:5">
      <c r="A5" s="10" t="s">
        <v>275</v>
      </c>
      <c r="B5" s="10" t="s">
        <v>133</v>
      </c>
      <c r="C5" s="10" t="s">
        <v>133</v>
      </c>
      <c r="D5" s="10" t="s">
        <v>189</v>
      </c>
      <c r="E5" s="10" t="s">
        <v>227</v>
      </c>
    </row>
    <row r="6" spans="1:5">
      <c r="A6" s="10" t="s">
        <v>276</v>
      </c>
      <c r="B6" s="10" t="s">
        <v>134</v>
      </c>
      <c r="C6" s="10" t="s">
        <v>134</v>
      </c>
      <c r="D6" s="10" t="s">
        <v>190</v>
      </c>
      <c r="E6" s="10" t="s">
        <v>228</v>
      </c>
    </row>
    <row r="7" spans="1:5">
      <c r="A7" s="10" t="s">
        <v>277</v>
      </c>
      <c r="B7" s="10" t="s">
        <v>135</v>
      </c>
      <c r="C7" s="10" t="s">
        <v>168</v>
      </c>
      <c r="D7" s="10" t="s">
        <v>191</v>
      </c>
      <c r="E7" s="10" t="s">
        <v>229</v>
      </c>
    </row>
    <row r="8" spans="1:5">
      <c r="A8" s="10" t="s">
        <v>278</v>
      </c>
      <c r="B8" s="10" t="s">
        <v>136</v>
      </c>
      <c r="C8" s="10" t="s">
        <v>136</v>
      </c>
      <c r="D8" s="10" t="s">
        <v>192</v>
      </c>
      <c r="E8" s="10" t="s">
        <v>230</v>
      </c>
    </row>
    <row r="9" spans="1:5">
      <c r="A9" s="10" t="s">
        <v>279</v>
      </c>
      <c r="B9" s="10" t="s">
        <v>137</v>
      </c>
      <c r="C9" s="10" t="s">
        <v>137</v>
      </c>
      <c r="D9" s="10" t="s">
        <v>193</v>
      </c>
      <c r="E9" s="10" t="s">
        <v>231</v>
      </c>
    </row>
    <row r="10" spans="1:5">
      <c r="A10" s="10" t="s">
        <v>280</v>
      </c>
      <c r="B10" s="10" t="s">
        <v>138</v>
      </c>
      <c r="C10" s="10" t="s">
        <v>138</v>
      </c>
      <c r="D10" s="10" t="s">
        <v>194</v>
      </c>
      <c r="E10" s="10" t="s">
        <v>232</v>
      </c>
    </row>
    <row r="11" spans="1:5">
      <c r="A11" s="10" t="s">
        <v>281</v>
      </c>
      <c r="B11" s="10" t="s">
        <v>139</v>
      </c>
      <c r="C11" s="10" t="s">
        <v>139</v>
      </c>
      <c r="D11" s="10" t="s">
        <v>195</v>
      </c>
      <c r="E11" s="10" t="s">
        <v>233</v>
      </c>
    </row>
    <row r="12" spans="1:5">
      <c r="A12" s="10" t="s">
        <v>282</v>
      </c>
      <c r="B12" s="10" t="s">
        <v>140</v>
      </c>
      <c r="C12" s="10" t="s">
        <v>140</v>
      </c>
      <c r="D12" s="10" t="s">
        <v>196</v>
      </c>
      <c r="E12" s="10" t="s">
        <v>234</v>
      </c>
    </row>
    <row r="13" spans="1:5">
      <c r="A13" s="10" t="s">
        <v>283</v>
      </c>
      <c r="B13" s="10" t="s">
        <v>141</v>
      </c>
      <c r="C13" s="10" t="s">
        <v>141</v>
      </c>
      <c r="D13" s="10" t="s">
        <v>197</v>
      </c>
      <c r="E13" s="10" t="s">
        <v>235</v>
      </c>
    </row>
    <row r="14" spans="1:5">
      <c r="A14" s="10" t="s">
        <v>284</v>
      </c>
      <c r="B14" s="10" t="s">
        <v>142</v>
      </c>
      <c r="C14" s="10" t="s">
        <v>169</v>
      </c>
      <c r="D14" s="10" t="s">
        <v>198</v>
      </c>
      <c r="E14" s="10" t="s">
        <v>236</v>
      </c>
    </row>
    <row r="15" spans="1:5">
      <c r="A15" s="10" t="s">
        <v>285</v>
      </c>
      <c r="B15" s="10" t="s">
        <v>143</v>
      </c>
      <c r="C15" s="10" t="s">
        <v>143</v>
      </c>
      <c r="D15" s="10" t="s">
        <v>199</v>
      </c>
      <c r="E15" s="10" t="s">
        <v>237</v>
      </c>
    </row>
    <row r="16" spans="1:5">
      <c r="A16" s="10" t="s">
        <v>286</v>
      </c>
      <c r="B16" s="10" t="s">
        <v>144</v>
      </c>
      <c r="C16" s="10" t="s">
        <v>144</v>
      </c>
      <c r="D16" s="10" t="s">
        <v>200</v>
      </c>
      <c r="E16" s="10" t="s">
        <v>238</v>
      </c>
    </row>
    <row r="17" spans="1:5">
      <c r="A17" s="10" t="s">
        <v>287</v>
      </c>
      <c r="B17" s="10" t="s">
        <v>145</v>
      </c>
      <c r="C17" s="10" t="s">
        <v>145</v>
      </c>
      <c r="D17" s="10" t="s">
        <v>201</v>
      </c>
      <c r="E17" s="10" t="s">
        <v>239</v>
      </c>
    </row>
    <row r="18" spans="1:5">
      <c r="A18" s="10" t="s">
        <v>288</v>
      </c>
      <c r="B18" s="10" t="s">
        <v>146</v>
      </c>
      <c r="C18" s="10" t="s">
        <v>146</v>
      </c>
      <c r="D18" s="10" t="s">
        <v>202</v>
      </c>
      <c r="E18" s="10" t="s">
        <v>240</v>
      </c>
    </row>
    <row r="19" spans="1:5">
      <c r="A19" s="10" t="s">
        <v>289</v>
      </c>
      <c r="B19" s="10" t="s">
        <v>147</v>
      </c>
      <c r="C19" s="10" t="s">
        <v>147</v>
      </c>
      <c r="D19" s="10" t="s">
        <v>203</v>
      </c>
      <c r="E19" s="10" t="s">
        <v>241</v>
      </c>
    </row>
    <row r="20" spans="1:5">
      <c r="A20" s="10" t="s">
        <v>290</v>
      </c>
      <c r="B20" s="10" t="s">
        <v>148</v>
      </c>
      <c r="C20" s="10" t="s">
        <v>148</v>
      </c>
      <c r="D20" s="10" t="s">
        <v>204</v>
      </c>
      <c r="E20" s="10" t="s">
        <v>242</v>
      </c>
    </row>
    <row r="21" spans="1:5">
      <c r="A21" s="10" t="s">
        <v>291</v>
      </c>
      <c r="B21" s="10" t="s">
        <v>149</v>
      </c>
      <c r="C21" s="10" t="s">
        <v>149</v>
      </c>
      <c r="D21" s="10" t="s">
        <v>205</v>
      </c>
      <c r="E21" s="10" t="s">
        <v>243</v>
      </c>
    </row>
    <row r="22" spans="1:5">
      <c r="A22" s="10" t="s">
        <v>292</v>
      </c>
      <c r="B22" s="10" t="s">
        <v>150</v>
      </c>
      <c r="C22" s="10" t="s">
        <v>170</v>
      </c>
      <c r="D22" s="10" t="s">
        <v>206</v>
      </c>
      <c r="E22" s="10" t="s">
        <v>244</v>
      </c>
    </row>
    <row r="23" spans="1:5">
      <c r="A23" s="10" t="s">
        <v>293</v>
      </c>
      <c r="B23" s="10" t="s">
        <v>151</v>
      </c>
      <c r="C23" s="10" t="s">
        <v>171</v>
      </c>
      <c r="D23" s="10" t="s">
        <v>207</v>
      </c>
      <c r="E23" s="10" t="s">
        <v>245</v>
      </c>
    </row>
    <row r="24" spans="1:5">
      <c r="A24" s="10" t="s">
        <v>294</v>
      </c>
      <c r="B24" s="10" t="s">
        <v>152</v>
      </c>
      <c r="C24" s="10" t="s">
        <v>172</v>
      </c>
      <c r="D24" s="10" t="s">
        <v>208</v>
      </c>
      <c r="E24" s="10" t="s">
        <v>246</v>
      </c>
    </row>
    <row r="25" spans="1:5">
      <c r="A25" s="10" t="s">
        <v>295</v>
      </c>
      <c r="B25" s="10" t="s">
        <v>153</v>
      </c>
      <c r="C25" s="10" t="s">
        <v>173</v>
      </c>
      <c r="D25" s="10" t="s">
        <v>209</v>
      </c>
      <c r="E25" s="10" t="s">
        <v>247</v>
      </c>
    </row>
    <row r="26" spans="1:5">
      <c r="A26" s="10" t="s">
        <v>296</v>
      </c>
      <c r="B26" s="10" t="s">
        <v>154</v>
      </c>
      <c r="C26" s="10" t="s">
        <v>174</v>
      </c>
      <c r="D26" s="10" t="s">
        <v>210</v>
      </c>
      <c r="E26" s="10" t="s">
        <v>248</v>
      </c>
    </row>
    <row r="27" spans="1:5">
      <c r="A27" s="10" t="s">
        <v>297</v>
      </c>
      <c r="B27" s="10" t="s">
        <v>155</v>
      </c>
      <c r="C27" s="10" t="s">
        <v>175</v>
      </c>
      <c r="D27" s="10" t="s">
        <v>211</v>
      </c>
      <c r="E27" s="10" t="s">
        <v>249</v>
      </c>
    </row>
    <row r="28" spans="1:5">
      <c r="A28" s="10" t="s">
        <v>298</v>
      </c>
      <c r="B28" s="10" t="s">
        <v>156</v>
      </c>
      <c r="C28" s="10" t="s">
        <v>176</v>
      </c>
      <c r="D28" s="10" t="s">
        <v>212</v>
      </c>
      <c r="E28" s="10" t="s">
        <v>250</v>
      </c>
    </row>
    <row r="29" spans="1:5">
      <c r="A29" s="10" t="s">
        <v>299</v>
      </c>
      <c r="B29" s="10" t="s">
        <v>157</v>
      </c>
      <c r="C29" s="10" t="s">
        <v>177</v>
      </c>
      <c r="D29" s="10" t="s">
        <v>213</v>
      </c>
      <c r="E29" s="10" t="s">
        <v>251</v>
      </c>
    </row>
    <row r="30" spans="1:5">
      <c r="A30" s="10" t="s">
        <v>300</v>
      </c>
      <c r="B30" s="10" t="s">
        <v>158</v>
      </c>
      <c r="C30" s="10" t="s">
        <v>178</v>
      </c>
      <c r="D30" s="10" t="s">
        <v>214</v>
      </c>
      <c r="E30" s="10" t="s">
        <v>252</v>
      </c>
    </row>
    <row r="31" spans="1:5">
      <c r="A31" s="10" t="s">
        <v>301</v>
      </c>
      <c r="B31" s="10" t="s">
        <v>159</v>
      </c>
      <c r="C31" s="10" t="s">
        <v>179</v>
      </c>
      <c r="D31" s="10" t="s">
        <v>215</v>
      </c>
      <c r="E31" s="10" t="s">
        <v>253</v>
      </c>
    </row>
    <row r="32" spans="1:5">
      <c r="A32" s="10" t="s">
        <v>302</v>
      </c>
      <c r="B32" s="10" t="s">
        <v>160</v>
      </c>
      <c r="C32" s="10" t="s">
        <v>180</v>
      </c>
      <c r="D32" s="10" t="s">
        <v>216</v>
      </c>
      <c r="E32" s="10" t="s">
        <v>254</v>
      </c>
    </row>
    <row r="33" spans="1:5">
      <c r="A33" s="10" t="s">
        <v>303</v>
      </c>
      <c r="B33" s="10" t="s">
        <v>161</v>
      </c>
      <c r="C33" s="10" t="s">
        <v>181</v>
      </c>
      <c r="D33" s="10" t="s">
        <v>217</v>
      </c>
      <c r="E33" s="10" t="s">
        <v>255</v>
      </c>
    </row>
    <row r="34" spans="1:5">
      <c r="A34" s="10" t="s">
        <v>304</v>
      </c>
      <c r="B34" s="10" t="s">
        <v>162</v>
      </c>
      <c r="C34" s="10" t="s">
        <v>182</v>
      </c>
      <c r="D34" s="10" t="s">
        <v>218</v>
      </c>
      <c r="E34" s="10" t="s">
        <v>256</v>
      </c>
    </row>
    <row r="35" spans="1:5">
      <c r="A35" s="10" t="s">
        <v>305</v>
      </c>
      <c r="B35" s="10" t="s">
        <v>163</v>
      </c>
      <c r="C35" s="10" t="s">
        <v>183</v>
      </c>
      <c r="D35" s="10" t="s">
        <v>219</v>
      </c>
      <c r="E35" s="10" t="s">
        <v>257</v>
      </c>
    </row>
    <row r="36" spans="1:5">
      <c r="A36" s="10" t="s">
        <v>306</v>
      </c>
      <c r="B36" s="10" t="s">
        <v>164</v>
      </c>
      <c r="C36" s="10" t="s">
        <v>184</v>
      </c>
      <c r="D36" s="10" t="s">
        <v>220</v>
      </c>
      <c r="E36" s="10" t="s">
        <v>258</v>
      </c>
    </row>
    <row r="37" spans="1:5">
      <c r="A37" s="10" t="s">
        <v>307</v>
      </c>
      <c r="B37" s="10" t="s">
        <v>165</v>
      </c>
      <c r="C37" s="10" t="s">
        <v>185</v>
      </c>
      <c r="D37" s="10" t="s">
        <v>221</v>
      </c>
      <c r="E37" s="10" t="s">
        <v>259</v>
      </c>
    </row>
    <row r="38" spans="1:5">
      <c r="A38" s="10" t="s">
        <v>308</v>
      </c>
      <c r="C38" s="10" t="s">
        <v>186</v>
      </c>
      <c r="D38" s="10" t="s">
        <v>222</v>
      </c>
      <c r="E38" s="10" t="s">
        <v>260</v>
      </c>
    </row>
    <row r="39" spans="1:5">
      <c r="A39" s="10" t="s">
        <v>309</v>
      </c>
      <c r="D39" s="10" t="s">
        <v>223</v>
      </c>
      <c r="E39" s="10" t="s">
        <v>261</v>
      </c>
    </row>
    <row r="40" spans="1:5">
      <c r="A40" s="10" t="s">
        <v>310</v>
      </c>
      <c r="D40" s="10" t="s">
        <v>224</v>
      </c>
    </row>
    <row r="41" spans="1:5">
      <c r="A41" s="10" t="s">
        <v>311</v>
      </c>
    </row>
    <row r="42" spans="1:5">
      <c r="A42" s="10" t="s">
        <v>312</v>
      </c>
    </row>
    <row r="43" spans="1:5">
      <c r="A43" s="10" t="s">
        <v>313</v>
      </c>
    </row>
    <row r="44" spans="1:5">
      <c r="A44" s="10" t="s">
        <v>314</v>
      </c>
    </row>
    <row r="45" spans="1:5">
      <c r="A45" s="10" t="s">
        <v>315</v>
      </c>
    </row>
    <row r="46" spans="1:5">
      <c r="A46" s="10" t="s">
        <v>316</v>
      </c>
    </row>
    <row r="47" spans="1:5">
      <c r="A47" s="10" t="s">
        <v>317</v>
      </c>
    </row>
    <row r="48" spans="1:5">
      <c r="A48" s="10" t="s">
        <v>318</v>
      </c>
    </row>
    <row r="49" spans="1:1">
      <c r="A49" s="10" t="s">
        <v>319</v>
      </c>
    </row>
    <row r="50" spans="1:1">
      <c r="A50" s="10" t="s">
        <v>320</v>
      </c>
    </row>
    <row r="51" spans="1:1">
      <c r="A51" s="10" t="s">
        <v>321</v>
      </c>
    </row>
    <row r="52" spans="1:1">
      <c r="A52" s="10" t="s">
        <v>322</v>
      </c>
    </row>
    <row r="53" spans="1:1">
      <c r="A53" s="10" t="s">
        <v>323</v>
      </c>
    </row>
    <row r="54" spans="1:1">
      <c r="A54" s="10" t="s">
        <v>324</v>
      </c>
    </row>
    <row r="55" spans="1:1">
      <c r="A55" s="10" t="s">
        <v>325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U109"/>
  <sheetViews>
    <sheetView showGridLines="0" tabSelected="1" zoomScaleNormal="100" workbookViewId="0">
      <pane ySplit="9" topLeftCell="A10" activePane="bottomLeft" state="frozen"/>
      <selection pane="bottomLeft"/>
    </sheetView>
  </sheetViews>
  <sheetFormatPr baseColWidth="10" defaultColWidth="0" defaultRowHeight="12.75"/>
  <cols>
    <col min="1" max="1" width="2.7109375" customWidth="1"/>
    <col min="2" max="2" width="30.28515625" customWidth="1"/>
    <col min="3" max="3" width="8.85546875" bestFit="1" customWidth="1"/>
    <col min="4" max="4" width="15.5703125" customWidth="1"/>
    <col min="5" max="6" width="11.7109375" customWidth="1"/>
    <col min="7" max="7" width="12.5703125" customWidth="1"/>
    <col min="8" max="12" width="11.7109375" customWidth="1"/>
    <col min="13" max="13" width="2.7109375" customWidth="1"/>
    <col min="14" max="14" width="12.28515625" hidden="1" customWidth="1"/>
    <col min="15" max="15" width="12.140625" hidden="1" customWidth="1"/>
    <col min="16" max="16" width="6.5703125" hidden="1" customWidth="1"/>
    <col min="17" max="17" width="29" hidden="1" customWidth="1"/>
    <col min="18" max="18" width="6.85546875" hidden="1" customWidth="1"/>
    <col min="19" max="19" width="19" hidden="1" customWidth="1"/>
    <col min="20" max="21" width="19.28515625" hidden="1" customWidth="1"/>
    <col min="22" max="16384" width="9.140625" hidden="1"/>
  </cols>
  <sheetData>
    <row r="2" spans="2:12" ht="30.75" thickBot="1">
      <c r="B2" s="4" t="s">
        <v>115</v>
      </c>
      <c r="D2" s="6" t="s">
        <v>117</v>
      </c>
      <c r="E2" s="5"/>
      <c r="F2" s="5"/>
      <c r="G2" s="5"/>
      <c r="H2" s="5"/>
      <c r="I2" s="5"/>
      <c r="J2" s="5"/>
      <c r="K2" s="5"/>
      <c r="L2" s="5"/>
    </row>
    <row r="4" spans="2:12" ht="26.25" customHeight="1" thickBot="1">
      <c r="B4" s="31" t="s">
        <v>114</v>
      </c>
      <c r="D4" s="31" t="s">
        <v>262</v>
      </c>
      <c r="F4" s="9" t="s">
        <v>329</v>
      </c>
      <c r="G4" s="9" t="s">
        <v>126</v>
      </c>
      <c r="H4" s="9" t="s">
        <v>130</v>
      </c>
    </row>
    <row r="5" spans="2:12" ht="24" customHeight="1" thickTop="1">
      <c r="B5" s="44" t="s">
        <v>86</v>
      </c>
      <c r="D5" s="45">
        <f>MATCH(SelectedCompany,CompanyData[Company Name],0)</f>
        <v>1</v>
      </c>
      <c r="F5" s="46" t="str">
        <f>"'CompanyLogos'!"&amp;SelectedCompany</f>
        <v>'CompanyLogos'!BoYouNo Associates</v>
      </c>
      <c r="G5" s="46" t="str">
        <f>IF(INDEX(CompanyData[],SelectedCompanyRow,MATCH(Dashboard!H21,CompanyData[#Headers],0)) &gt; 0.05, "What a great growth. Impressing",IF(INDEX(CompanyData[],SelectedCompanyRow,MATCH(Dashboard!H21,CompanyData[#Headers],0))&gt;0,"The growth seems OK","What a disappointing growth"))</f>
        <v>What a disappointing growth</v>
      </c>
      <c r="H5" s="46" t="str">
        <f>"Performance of """ &amp; SelectedCompany &amp;""""</f>
        <v>Performance of "BoYouNo Associates"</v>
      </c>
      <c r="I5" s="16"/>
      <c r="J5" s="16"/>
    </row>
    <row r="7" spans="2:12" ht="15.75" thickBot="1">
      <c r="B7" s="5" t="s">
        <v>116</v>
      </c>
      <c r="C7" s="5"/>
      <c r="D7" s="5"/>
      <c r="E7" s="5"/>
      <c r="F7" s="5"/>
      <c r="G7" s="5"/>
      <c r="H7" s="5"/>
      <c r="I7" s="5"/>
      <c r="J7" s="5"/>
      <c r="K7" s="5"/>
      <c r="L7" s="5"/>
    </row>
    <row r="9" spans="2:12" s="8" customFormat="1" ht="25.5">
      <c r="B9" s="9" t="s">
        <v>0</v>
      </c>
      <c r="C9" s="9" t="s">
        <v>112</v>
      </c>
      <c r="D9" s="9" t="s">
        <v>113</v>
      </c>
      <c r="E9" s="9" t="s">
        <v>123</v>
      </c>
      <c r="F9" s="9" t="s">
        <v>122</v>
      </c>
      <c r="G9" s="9" t="s">
        <v>125</v>
      </c>
      <c r="H9" s="9" t="s">
        <v>124</v>
      </c>
      <c r="I9" s="9" t="s">
        <v>129</v>
      </c>
      <c r="J9" s="9" t="s">
        <v>127</v>
      </c>
      <c r="K9" s="9" t="s">
        <v>128</v>
      </c>
      <c r="L9" s="9" t="s">
        <v>266</v>
      </c>
    </row>
    <row r="10" spans="2:12">
      <c r="B10" s="7" t="s">
        <v>86</v>
      </c>
      <c r="C10" s="7">
        <v>2747</v>
      </c>
      <c r="D10">
        <v>1707</v>
      </c>
      <c r="E10" s="12">
        <f>CompanyData[[#This Row],[Net Margin]]/CompanyData[[#This Row],[Gross Sales]]</f>
        <v>0.62140516927557332</v>
      </c>
      <c r="F10" s="13">
        <v>-8.6930849416405193E-3</v>
      </c>
      <c r="G10" s="13">
        <f>CompanyData[[#This Row],[Gross Sales]]/SUM(CompanyData[Gross Sales])</f>
        <v>5.4687888832482259E-3</v>
      </c>
      <c r="H10" s="13">
        <v>5.9860682542646577E-3</v>
      </c>
      <c r="I10" s="15">
        <f>CompanyData[[#This Row],[Gross Sales Share]]/CompanyData[[#This Row],[Market Share]]</f>
        <v>0.91358612213485768</v>
      </c>
      <c r="J10">
        <v>32</v>
      </c>
      <c r="K10" s="14">
        <f>CompanyData[[#This Row],[Gross Sales]]/CompanyData[[#This Row],[Number of Products]]</f>
        <v>85.84375</v>
      </c>
      <c r="L10" s="13">
        <f>CompanyData[[#This Row],[Number of Products]]/SUM(CompanyData[Number of Products])</f>
        <v>1.9518145776151266E-3</v>
      </c>
    </row>
    <row r="11" spans="2:12">
      <c r="B11" s="7" t="s">
        <v>13</v>
      </c>
      <c r="C11" s="7">
        <v>3872</v>
      </c>
      <c r="D11">
        <v>3119</v>
      </c>
      <c r="E11" s="12">
        <f>CompanyData[[#This Row],[Net Margin]]/CompanyData[[#This Row],[Gross Sales]]</f>
        <v>0.80552685950413228</v>
      </c>
      <c r="F11" s="13">
        <v>-4.2792566359875918E-2</v>
      </c>
      <c r="G11" s="13">
        <f>CompanyData[[#This Row],[Gross Sales]]/SUM(CompanyData[Gross Sales])</f>
        <v>7.7084639810473714E-3</v>
      </c>
      <c r="H11" s="13">
        <v>8.4298238259715996E-3</v>
      </c>
      <c r="I11" s="15">
        <f>CompanyData[[#This Row],[Gross Sales Share]]/CompanyData[[#This Row],[Market Share]]</f>
        <v>0.91442764880782235</v>
      </c>
      <c r="J11">
        <v>213</v>
      </c>
      <c r="K11" s="14">
        <f>CompanyData[[#This Row],[Gross Sales]]/CompanyData[[#This Row],[Number of Products]]</f>
        <v>18.178403755868544</v>
      </c>
      <c r="L11" s="13">
        <f>CompanyData[[#This Row],[Number of Products]]/SUM(CompanyData[Number of Products])</f>
        <v>1.2991765782250687E-2</v>
      </c>
    </row>
    <row r="12" spans="2:12">
      <c r="B12" t="s">
        <v>72</v>
      </c>
      <c r="C12">
        <v>7399</v>
      </c>
      <c r="D12">
        <v>2612</v>
      </c>
      <c r="E12" s="12">
        <f>CompanyData[[#This Row],[Net Margin]]/CompanyData[[#This Row],[Gross Sales]]</f>
        <v>0.35302067847006352</v>
      </c>
      <c r="F12" s="13">
        <v>-6.2205759418989787E-2</v>
      </c>
      <c r="G12" s="13">
        <f>CompanyData[[#This Row],[Gross Sales]]/SUM(CompanyData[Gross Sales])</f>
        <v>1.4730094265436339E-2</v>
      </c>
      <c r="H12" s="13">
        <v>1.6107635808940528E-2</v>
      </c>
      <c r="I12" s="15">
        <f>CompanyData[[#This Row],[Gross Sales Share]]/CompanyData[[#This Row],[Market Share]]</f>
        <v>0.91447897383304466</v>
      </c>
      <c r="J12">
        <v>108</v>
      </c>
      <c r="K12" s="14">
        <f>CompanyData[[#This Row],[Gross Sales]]/CompanyData[[#This Row],[Number of Products]]</f>
        <v>68.509259259259252</v>
      </c>
      <c r="L12" s="13">
        <f>CompanyData[[#This Row],[Number of Products]]/SUM(CompanyData[Number of Products])</f>
        <v>6.587374199451052E-3</v>
      </c>
    </row>
    <row r="13" spans="2:12">
      <c r="B13" t="s">
        <v>39</v>
      </c>
      <c r="C13">
        <v>7599</v>
      </c>
      <c r="D13">
        <v>5713</v>
      </c>
      <c r="E13" s="12">
        <f>CompanyData[[#This Row],[Net Margin]]/CompanyData[[#This Row],[Gross Sales]]</f>
        <v>0.75180944861165944</v>
      </c>
      <c r="F13" s="13">
        <v>6.4593837874634796E-2</v>
      </c>
      <c r="G13" s="13">
        <f>CompanyData[[#This Row],[Gross Sales]]/SUM(CompanyData[Gross Sales])</f>
        <v>1.5128258727267297E-2</v>
      </c>
      <c r="H13" s="13">
        <v>1.6523736337962586E-2</v>
      </c>
      <c r="I13" s="15">
        <f>CompanyData[[#This Row],[Gross Sales Share]]/CompanyData[[#This Row],[Market Share]]</f>
        <v>0.91554709043079818</v>
      </c>
      <c r="J13">
        <v>57</v>
      </c>
      <c r="K13" s="14">
        <f>CompanyData[[#This Row],[Gross Sales]]/CompanyData[[#This Row],[Number of Products]]</f>
        <v>133.31578947368422</v>
      </c>
      <c r="L13" s="13">
        <f>CompanyData[[#This Row],[Number of Products]]/SUM(CompanyData[Number of Products])</f>
        <v>3.4766697163769443E-3</v>
      </c>
    </row>
    <row r="14" spans="2:12">
      <c r="B14" t="s">
        <v>76</v>
      </c>
      <c r="C14">
        <v>5416</v>
      </c>
      <c r="D14">
        <v>1692</v>
      </c>
      <c r="E14" s="12">
        <f>CompanyData[[#This Row],[Net Margin]]/CompanyData[[#This Row],[Gross Sales]]</f>
        <v>0.3124076809453471</v>
      </c>
      <c r="F14" s="13">
        <v>9.5487703371432725E-2</v>
      </c>
      <c r="G14" s="13">
        <f>CompanyData[[#This Row],[Gross Sales]]/SUM(CompanyData[Gross Sales])</f>
        <v>1.0782293626382377E-2</v>
      </c>
      <c r="H14" s="13">
        <v>1.1766304572542028E-2</v>
      </c>
      <c r="I14" s="15">
        <f>CompanyData[[#This Row],[Gross Sales Share]]/CompanyData[[#This Row],[Market Share]]</f>
        <v>0.91637043388661299</v>
      </c>
      <c r="J14">
        <v>43</v>
      </c>
      <c r="K14" s="14">
        <f>CompanyData[[#This Row],[Gross Sales]]/CompanyData[[#This Row],[Number of Products]]</f>
        <v>125.95348837209302</v>
      </c>
      <c r="L14" s="13">
        <f>CompanyData[[#This Row],[Number of Products]]/SUM(CompanyData[Number of Products])</f>
        <v>2.6227508386703264E-3</v>
      </c>
    </row>
    <row r="15" spans="2:12">
      <c r="B15" t="s">
        <v>81</v>
      </c>
      <c r="C15">
        <v>7870</v>
      </c>
      <c r="D15">
        <v>7242</v>
      </c>
      <c r="E15" s="12">
        <f>CompanyData[[#This Row],[Net Margin]]/CompanyData[[#This Row],[Gross Sales]]</f>
        <v>0.92020330368487924</v>
      </c>
      <c r="F15" s="13">
        <v>6.1800829475625901E-2</v>
      </c>
      <c r="G15" s="13">
        <f>CompanyData[[#This Row],[Gross Sales]]/SUM(CompanyData[Gross Sales])</f>
        <v>1.5667771573048248E-2</v>
      </c>
      <c r="H15" s="13">
        <v>1.7092268655420739E-2</v>
      </c>
      <c r="I15" s="15">
        <f>CompanyData[[#This Row],[Gross Sales Share]]/CompanyData[[#This Row],[Market Share]]</f>
        <v>0.9166583961971182</v>
      </c>
      <c r="J15">
        <v>203</v>
      </c>
      <c r="K15" s="14">
        <f>CompanyData[[#This Row],[Gross Sales]]/CompanyData[[#This Row],[Number of Products]]</f>
        <v>38.768472906403943</v>
      </c>
      <c r="L15" s="13">
        <f>CompanyData[[#This Row],[Number of Products]]/SUM(CompanyData[Number of Products])</f>
        <v>1.2381823726745959E-2</v>
      </c>
    </row>
    <row r="16" spans="2:12">
      <c r="B16" t="s">
        <v>5</v>
      </c>
      <c r="C16">
        <v>4224</v>
      </c>
      <c r="D16">
        <v>622</v>
      </c>
      <c r="E16" s="12">
        <f>CompanyData[[#This Row],[Net Margin]]/CompanyData[[#This Row],[Gross Sales]]</f>
        <v>0.14725378787878787</v>
      </c>
      <c r="F16" s="13">
        <v>-7.9230686880958301E-2</v>
      </c>
      <c r="G16" s="13">
        <f>CompanyData[[#This Row],[Gross Sales]]/SUM(CompanyData[Gross Sales])</f>
        <v>8.4092334338698605E-3</v>
      </c>
      <c r="H16" s="13">
        <v>9.1545156419311647E-3</v>
      </c>
      <c r="I16" s="15">
        <f>CompanyData[[#This Row],[Gross Sales Share]]/CompanyData[[#This Row],[Market Share]]</f>
        <v>0.91858857014262685</v>
      </c>
      <c r="J16">
        <v>72</v>
      </c>
      <c r="K16" s="14">
        <f>CompanyData[[#This Row],[Gross Sales]]/CompanyData[[#This Row],[Number of Products]]</f>
        <v>58.666666666666664</v>
      </c>
      <c r="L16" s="13">
        <f>CompanyData[[#This Row],[Number of Products]]/SUM(CompanyData[Number of Products])</f>
        <v>4.391582799634035E-3</v>
      </c>
    </row>
    <row r="17" spans="2:12">
      <c r="B17" t="s">
        <v>94</v>
      </c>
      <c r="C17">
        <v>3319</v>
      </c>
      <c r="D17">
        <v>1393</v>
      </c>
      <c r="E17" s="12">
        <f>CompanyData[[#This Row],[Net Margin]]/CompanyData[[#This Row],[Gross Sales]]</f>
        <v>0.41970473034046402</v>
      </c>
      <c r="F17" s="13">
        <v>7.3424344778071332E-2</v>
      </c>
      <c r="G17" s="13">
        <f>CompanyData[[#This Row],[Gross Sales]]/SUM(CompanyData[Gross Sales])</f>
        <v>6.6075392440847688E-3</v>
      </c>
      <c r="H17" s="13">
        <v>7.1841113217653609E-3</v>
      </c>
      <c r="I17" s="15">
        <f>CompanyData[[#This Row],[Gross Sales Share]]/CompanyData[[#This Row],[Market Share]]</f>
        <v>0.91974343772572409</v>
      </c>
      <c r="J17">
        <v>78</v>
      </c>
      <c r="K17" s="14">
        <f>CompanyData[[#This Row],[Gross Sales]]/CompanyData[[#This Row],[Number of Products]]</f>
        <v>42.551282051282051</v>
      </c>
      <c r="L17" s="13">
        <f>CompanyData[[#This Row],[Number of Products]]/SUM(CompanyData[Number of Products])</f>
        <v>4.7575480329368706E-3</v>
      </c>
    </row>
    <row r="18" spans="2:12">
      <c r="B18" t="s">
        <v>32</v>
      </c>
      <c r="C18">
        <v>4280</v>
      </c>
      <c r="D18">
        <v>2155</v>
      </c>
      <c r="E18" s="12">
        <f>CompanyData[[#This Row],[Net Margin]]/CompanyData[[#This Row],[Gross Sales]]</f>
        <v>0.50350467289719625</v>
      </c>
      <c r="F18" s="13">
        <v>3.0153824076388613E-2</v>
      </c>
      <c r="G18" s="13">
        <f>CompanyData[[#This Row],[Gross Sales]]/SUM(CompanyData[Gross Sales])</f>
        <v>8.5207194831825282E-3</v>
      </c>
      <c r="H18" s="13">
        <v>9.2628881873510222E-3</v>
      </c>
      <c r="I18" s="15">
        <f>CompanyData[[#This Row],[Gross Sales Share]]/CompanyData[[#This Row],[Market Share]]</f>
        <v>0.91987718202385671</v>
      </c>
      <c r="J18">
        <v>82</v>
      </c>
      <c r="K18" s="14">
        <f>CompanyData[[#This Row],[Gross Sales]]/CompanyData[[#This Row],[Number of Products]]</f>
        <v>52.195121951219512</v>
      </c>
      <c r="L18" s="13">
        <f>CompanyData[[#This Row],[Number of Products]]/SUM(CompanyData[Number of Products])</f>
        <v>5.0015248551387621E-3</v>
      </c>
    </row>
    <row r="19" spans="2:12">
      <c r="B19" t="s">
        <v>33</v>
      </c>
      <c r="C19">
        <v>2474</v>
      </c>
      <c r="D19">
        <v>2067</v>
      </c>
      <c r="E19" s="12">
        <f>CompanyData[[#This Row],[Net Margin]]/CompanyData[[#This Row],[Gross Sales]]</f>
        <v>0.83548908649959575</v>
      </c>
      <c r="F19" s="13">
        <v>-5.7926698810540668E-2</v>
      </c>
      <c r="G19" s="13">
        <f>CompanyData[[#This Row],[Gross Sales]]/SUM(CompanyData[Gross Sales])</f>
        <v>4.9252943928489662E-3</v>
      </c>
      <c r="H19" s="13">
        <v>5.3335460405609285E-3</v>
      </c>
      <c r="I19" s="15">
        <f>CompanyData[[#This Row],[Gross Sales Share]]/CompanyData[[#This Row],[Market Share]]</f>
        <v>0.92345586883336883</v>
      </c>
      <c r="J19">
        <v>79</v>
      </c>
      <c r="K19" s="14">
        <f>CompanyData[[#This Row],[Gross Sales]]/CompanyData[[#This Row],[Number of Products]]</f>
        <v>31.316455696202532</v>
      </c>
      <c r="L19" s="13">
        <f>CompanyData[[#This Row],[Number of Products]]/SUM(CompanyData[Number of Products])</f>
        <v>4.8185422384873439E-3</v>
      </c>
    </row>
    <row r="20" spans="2:12">
      <c r="B20" t="s">
        <v>22</v>
      </c>
      <c r="C20">
        <v>7261</v>
      </c>
      <c r="D20">
        <v>7549</v>
      </c>
      <c r="E20" s="12">
        <f>CompanyData[[#This Row],[Net Margin]]/CompanyData[[#This Row],[Gross Sales]]</f>
        <v>1.0396639581324887</v>
      </c>
      <c r="F20" s="13">
        <v>2.599482183016405E-2</v>
      </c>
      <c r="G20" s="13">
        <f>CompanyData[[#This Row],[Gross Sales]]/SUM(CompanyData[Gross Sales])</f>
        <v>1.4455360786772977E-2</v>
      </c>
      <c r="H20" s="13">
        <v>1.563216577446826E-2</v>
      </c>
      <c r="I20" s="15">
        <f>CompanyData[[#This Row],[Gross Sales Share]]/CompanyData[[#This Row],[Market Share]]</f>
        <v>0.92471900537177398</v>
      </c>
      <c r="J20">
        <v>562</v>
      </c>
      <c r="K20" s="14">
        <f>CompanyData[[#This Row],[Gross Sales]]/CompanyData[[#This Row],[Number of Products]]</f>
        <v>12.919928825622776</v>
      </c>
      <c r="L20" s="13">
        <f>CompanyData[[#This Row],[Number of Products]]/SUM(CompanyData[Number of Products])</f>
        <v>3.4278743519365662E-2</v>
      </c>
    </row>
    <row r="21" spans="2:12">
      <c r="B21" t="s">
        <v>63</v>
      </c>
      <c r="C21">
        <v>5401</v>
      </c>
      <c r="D21">
        <v>2614</v>
      </c>
      <c r="E21" s="12">
        <f>CompanyData[[#This Row],[Net Margin]]/CompanyData[[#This Row],[Gross Sales]]</f>
        <v>0.48398444732456952</v>
      </c>
      <c r="F21" s="13">
        <v>-6.0350826906585026E-2</v>
      </c>
      <c r="G21" s="13">
        <f>CompanyData[[#This Row],[Gross Sales]]/SUM(CompanyData[Gross Sales])</f>
        <v>1.0752431291745055E-2</v>
      </c>
      <c r="H21" s="13">
        <v>1.1569710635370418E-2</v>
      </c>
      <c r="I21" s="15">
        <f>CompanyData[[#This Row],[Gross Sales Share]]/CompanyData[[#This Row],[Market Share]]</f>
        <v>0.92936043351621844</v>
      </c>
      <c r="J21">
        <v>420</v>
      </c>
      <c r="K21" s="14">
        <f>CompanyData[[#This Row],[Gross Sales]]/CompanyData[[#This Row],[Number of Products]]</f>
        <v>12.859523809523809</v>
      </c>
      <c r="L21" s="13">
        <f>CompanyData[[#This Row],[Number of Products]]/SUM(CompanyData[Number of Products])</f>
        <v>2.5617566331198535E-2</v>
      </c>
    </row>
    <row r="22" spans="2:12">
      <c r="B22" t="s">
        <v>93</v>
      </c>
      <c r="C22">
        <v>7825</v>
      </c>
      <c r="D22">
        <v>-104</v>
      </c>
      <c r="E22" s="12">
        <f>CompanyData[[#This Row],[Net Margin]]/CompanyData[[#This Row],[Gross Sales]]</f>
        <v>-1.3290734824281151E-2</v>
      </c>
      <c r="F22" s="13">
        <v>9.580534371906424E-3</v>
      </c>
      <c r="G22" s="13">
        <f>CompanyData[[#This Row],[Gross Sales]]/SUM(CompanyData[Gross Sales])</f>
        <v>1.5578184569136282E-2</v>
      </c>
      <c r="H22" s="13">
        <v>1.6756242604549457E-2</v>
      </c>
      <c r="I22" s="15">
        <f>CompanyData[[#This Row],[Gross Sales Share]]/CompanyData[[#This Row],[Market Share]]</f>
        <v>0.92969437938948662</v>
      </c>
      <c r="J22">
        <v>570</v>
      </c>
      <c r="K22" s="14">
        <f>CompanyData[[#This Row],[Gross Sales]]/CompanyData[[#This Row],[Number of Products]]</f>
        <v>13.728070175438596</v>
      </c>
      <c r="L22" s="13">
        <f>CompanyData[[#This Row],[Number of Products]]/SUM(CompanyData[Number of Products])</f>
        <v>3.4766697163769442E-2</v>
      </c>
    </row>
    <row r="23" spans="2:12">
      <c r="B23" t="s">
        <v>49</v>
      </c>
      <c r="C23">
        <v>5679</v>
      </c>
      <c r="D23">
        <v>1064</v>
      </c>
      <c r="E23" s="12">
        <f>CompanyData[[#This Row],[Net Margin]]/CompanyData[[#This Row],[Gross Sales]]</f>
        <v>0.18735692903680226</v>
      </c>
      <c r="F23" s="13">
        <v>8.0549306730335807E-2</v>
      </c>
      <c r="G23" s="13">
        <f>CompanyData[[#This Row],[Gross Sales]]/SUM(CompanyData[Gross Sales])</f>
        <v>1.1305879893690089E-2</v>
      </c>
      <c r="H23" s="13">
        <v>1.2152103037798092E-2</v>
      </c>
      <c r="I23" s="15">
        <f>CompanyData[[#This Row],[Gross Sales Share]]/CompanyData[[#This Row],[Market Share]]</f>
        <v>0.93036405785271092</v>
      </c>
      <c r="J23">
        <v>184</v>
      </c>
      <c r="K23" s="14">
        <f>CompanyData[[#This Row],[Gross Sales]]/CompanyData[[#This Row],[Number of Products]]</f>
        <v>30.864130434782609</v>
      </c>
      <c r="L23" s="13">
        <f>CompanyData[[#This Row],[Number of Products]]/SUM(CompanyData[Number of Products])</f>
        <v>1.1222933821286979E-2</v>
      </c>
    </row>
    <row r="24" spans="2:12">
      <c r="B24" t="s">
        <v>84</v>
      </c>
      <c r="C24">
        <v>1065</v>
      </c>
      <c r="D24">
        <v>803</v>
      </c>
      <c r="E24" s="12">
        <f>CompanyData[[#This Row],[Net Margin]]/CompanyData[[#This Row],[Gross Sales]]</f>
        <v>0.75399061032863846</v>
      </c>
      <c r="F24" s="13">
        <v>5.9587278408239963E-2</v>
      </c>
      <c r="G24" s="13">
        <f>CompanyData[[#This Row],[Gross Sales]]/SUM(CompanyData[Gross Sales])</f>
        <v>2.1202257592498582E-3</v>
      </c>
      <c r="H24" s="13">
        <v>2.2704616949970426E-3</v>
      </c>
      <c r="I24" s="15">
        <f>CompanyData[[#This Row],[Gross Sales Share]]/CompanyData[[#This Row],[Market Share]]</f>
        <v>0.93383022665468041</v>
      </c>
      <c r="J24">
        <v>117</v>
      </c>
      <c r="K24" s="14">
        <f>CompanyData[[#This Row],[Gross Sales]]/CompanyData[[#This Row],[Number of Products]]</f>
        <v>9.1025641025641022</v>
      </c>
      <c r="L24" s="13">
        <f>CompanyData[[#This Row],[Number of Products]]/SUM(CompanyData[Number of Products])</f>
        <v>7.1363220494053067E-3</v>
      </c>
    </row>
    <row r="25" spans="2:12">
      <c r="B25" t="s">
        <v>18</v>
      </c>
      <c r="C25">
        <v>3960</v>
      </c>
      <c r="D25">
        <v>1571</v>
      </c>
      <c r="E25" s="12">
        <f>CompanyData[[#This Row],[Net Margin]]/CompanyData[[#This Row],[Gross Sales]]</f>
        <v>0.39671717171717169</v>
      </c>
      <c r="F25" s="13">
        <v>-9.9258222990621439E-2</v>
      </c>
      <c r="G25" s="13">
        <f>CompanyData[[#This Row],[Gross Sales]]/SUM(CompanyData[Gross Sales])</f>
        <v>7.8836563442529935E-3</v>
      </c>
      <c r="H25" s="13">
        <v>8.4302339790287562E-3</v>
      </c>
      <c r="I25" s="15">
        <f>CompanyData[[#This Row],[Gross Sales Share]]/CompanyData[[#This Row],[Market Share]]</f>
        <v>0.93516459494060999</v>
      </c>
      <c r="J25">
        <v>223</v>
      </c>
      <c r="K25" s="14">
        <f>CompanyData[[#This Row],[Gross Sales]]/CompanyData[[#This Row],[Number of Products]]</f>
        <v>17.757847533632287</v>
      </c>
      <c r="L25" s="13">
        <f>CompanyData[[#This Row],[Number of Products]]/SUM(CompanyData[Number of Products])</f>
        <v>1.3601707837755413E-2</v>
      </c>
    </row>
    <row r="26" spans="2:12">
      <c r="B26" t="s">
        <v>11</v>
      </c>
      <c r="C26">
        <v>4262</v>
      </c>
      <c r="D26">
        <v>878</v>
      </c>
      <c r="E26" s="12">
        <f>CompanyData[[#This Row],[Net Margin]]/CompanyData[[#This Row],[Gross Sales]]</f>
        <v>0.20600656968559361</v>
      </c>
      <c r="F26" s="13">
        <v>9.1668661511895316E-2</v>
      </c>
      <c r="G26" s="13">
        <f>CompanyData[[#This Row],[Gross Sales]]/SUM(CompanyData[Gross Sales])</f>
        <v>8.484884681617743E-3</v>
      </c>
      <c r="H26" s="13">
        <v>9.0517976844486682E-3</v>
      </c>
      <c r="I26" s="15">
        <f>CompanyData[[#This Row],[Gross Sales Share]]/CompanyData[[#This Row],[Market Share]]</f>
        <v>0.9373701199923079</v>
      </c>
      <c r="J26">
        <v>146</v>
      </c>
      <c r="K26" s="14">
        <f>CompanyData[[#This Row],[Gross Sales]]/CompanyData[[#This Row],[Number of Products]]</f>
        <v>29.19178082191781</v>
      </c>
      <c r="L26" s="13">
        <f>CompanyData[[#This Row],[Number of Products]]/SUM(CompanyData[Number of Products])</f>
        <v>8.9051540103690149E-3</v>
      </c>
    </row>
    <row r="27" spans="2:12">
      <c r="B27" t="s">
        <v>75</v>
      </c>
      <c r="C27">
        <v>2652</v>
      </c>
      <c r="D27">
        <v>2532</v>
      </c>
      <c r="E27" s="12">
        <f>CompanyData[[#This Row],[Net Margin]]/CompanyData[[#This Row],[Gross Sales]]</f>
        <v>0.95475113122171951</v>
      </c>
      <c r="F27" s="13">
        <v>8.5143975753594447E-2</v>
      </c>
      <c r="G27" s="13">
        <f>CompanyData[[#This Row],[Gross Sales]]/SUM(CompanyData[Gross Sales])</f>
        <v>5.2796607638785197E-3</v>
      </c>
      <c r="H27" s="13">
        <v>5.5997971842822033E-3</v>
      </c>
      <c r="I27" s="15">
        <f>CompanyData[[#This Row],[Gross Sales Share]]/CompanyData[[#This Row],[Market Share]]</f>
        <v>0.94283071156536546</v>
      </c>
      <c r="J27">
        <v>53</v>
      </c>
      <c r="K27" s="14">
        <f>CompanyData[[#This Row],[Gross Sales]]/CompanyData[[#This Row],[Number of Products]]</f>
        <v>50.037735849056602</v>
      </c>
      <c r="L27" s="13">
        <f>CompanyData[[#This Row],[Number of Products]]/SUM(CompanyData[Number of Products])</f>
        <v>3.2326928941750536E-3</v>
      </c>
    </row>
    <row r="28" spans="2:12">
      <c r="B28" t="s">
        <v>26</v>
      </c>
      <c r="C28">
        <v>5975</v>
      </c>
      <c r="D28">
        <v>4023</v>
      </c>
      <c r="E28" s="12">
        <f>CompanyData[[#This Row],[Net Margin]]/CompanyData[[#This Row],[Gross Sales]]</f>
        <v>0.67330543933054399</v>
      </c>
      <c r="F28" s="13">
        <v>5.2730546265413125E-2</v>
      </c>
      <c r="G28" s="13">
        <f>CompanyData[[#This Row],[Gross Sales]]/SUM(CompanyData[Gross Sales])</f>
        <v>1.1895163297199909E-2</v>
      </c>
      <c r="H28" s="13">
        <v>1.256701244864393E-2</v>
      </c>
      <c r="I28" s="15">
        <f>CompanyData[[#This Row],[Gross Sales Share]]/CompanyData[[#This Row],[Market Share]]</f>
        <v>0.94653867383440693</v>
      </c>
      <c r="J28">
        <v>422</v>
      </c>
      <c r="K28" s="14">
        <f>CompanyData[[#This Row],[Gross Sales]]/CompanyData[[#This Row],[Number of Products]]</f>
        <v>14.158767772511847</v>
      </c>
      <c r="L28" s="13">
        <f>CompanyData[[#This Row],[Number of Products]]/SUM(CompanyData[Number of Products])</f>
        <v>2.573955474229948E-2</v>
      </c>
    </row>
    <row r="29" spans="2:12">
      <c r="B29" t="s">
        <v>40</v>
      </c>
      <c r="C29">
        <v>6089</v>
      </c>
      <c r="D29">
        <v>2367</v>
      </c>
      <c r="E29" s="12">
        <f>CompanyData[[#This Row],[Net Margin]]/CompanyData[[#This Row],[Gross Sales]]</f>
        <v>0.38873378223025129</v>
      </c>
      <c r="F29" s="13">
        <v>-7.560434869725928E-2</v>
      </c>
      <c r="G29" s="13">
        <f>CompanyData[[#This Row],[Gross Sales]]/SUM(CompanyData[Gross Sales])</f>
        <v>1.2122117040443555E-2</v>
      </c>
      <c r="H29" s="13">
        <v>1.2803730520545722E-2</v>
      </c>
      <c r="I29" s="15">
        <f>CompanyData[[#This Row],[Gross Sales Share]]/CompanyData[[#This Row],[Market Share]]</f>
        <v>0.94676446220041843</v>
      </c>
      <c r="J29">
        <v>125</v>
      </c>
      <c r="K29" s="14">
        <f>CompanyData[[#This Row],[Gross Sales]]/CompanyData[[#This Row],[Number of Products]]</f>
        <v>48.712000000000003</v>
      </c>
      <c r="L29" s="13">
        <f>CompanyData[[#This Row],[Number of Products]]/SUM(CompanyData[Number of Products])</f>
        <v>7.6242756938090881E-3</v>
      </c>
    </row>
    <row r="30" spans="2:12">
      <c r="B30" t="s">
        <v>30</v>
      </c>
      <c r="C30">
        <v>7241</v>
      </c>
      <c r="D30">
        <v>2207</v>
      </c>
      <c r="E30" s="12">
        <f>CompanyData[[#This Row],[Net Margin]]/CompanyData[[#This Row],[Gross Sales]]</f>
        <v>0.30479215577958846</v>
      </c>
      <c r="F30" s="13">
        <v>-5.5277544984518624E-2</v>
      </c>
      <c r="G30" s="13">
        <f>CompanyData[[#This Row],[Gross Sales]]/SUM(CompanyData[Gross Sales])</f>
        <v>1.441554434058988E-2</v>
      </c>
      <c r="H30" s="13">
        <v>1.5139602684767604E-2</v>
      </c>
      <c r="I30" s="15">
        <f>CompanyData[[#This Row],[Gross Sales Share]]/CompanyData[[#This Row],[Market Share]]</f>
        <v>0.95217454782309308</v>
      </c>
      <c r="J30">
        <v>101</v>
      </c>
      <c r="K30" s="14">
        <f>CompanyData[[#This Row],[Gross Sales]]/CompanyData[[#This Row],[Number of Products]]</f>
        <v>71.693069306930695</v>
      </c>
      <c r="L30" s="13">
        <f>CompanyData[[#This Row],[Number of Products]]/SUM(CompanyData[Number of Products])</f>
        <v>6.1604147605977431E-3</v>
      </c>
    </row>
    <row r="31" spans="2:12">
      <c r="B31" t="s">
        <v>36</v>
      </c>
      <c r="C31">
        <v>5306</v>
      </c>
      <c r="D31">
        <v>2857</v>
      </c>
      <c r="E31" s="12">
        <f>CompanyData[[#This Row],[Net Margin]]/CompanyData[[#This Row],[Gross Sales]]</f>
        <v>0.53844704108556352</v>
      </c>
      <c r="F31" s="13">
        <v>2.5943361239947782E-2</v>
      </c>
      <c r="G31" s="13">
        <f>CompanyData[[#This Row],[Gross Sales]]/SUM(CompanyData[Gross Sales])</f>
        <v>1.056330317237535E-2</v>
      </c>
      <c r="H31" s="13">
        <v>1.1070767574963688E-2</v>
      </c>
      <c r="I31" s="15">
        <f>CompanyData[[#This Row],[Gross Sales Share]]/CompanyData[[#This Row],[Market Share]]</f>
        <v>0.9541617688970403</v>
      </c>
      <c r="J31">
        <v>146</v>
      </c>
      <c r="K31" s="14">
        <f>CompanyData[[#This Row],[Gross Sales]]/CompanyData[[#This Row],[Number of Products]]</f>
        <v>36.342465753424655</v>
      </c>
      <c r="L31" s="13">
        <f>CompanyData[[#This Row],[Number of Products]]/SUM(CompanyData[Number of Products])</f>
        <v>8.9051540103690149E-3</v>
      </c>
    </row>
    <row r="32" spans="2:12">
      <c r="B32" t="s">
        <v>79</v>
      </c>
      <c r="C32">
        <v>9105</v>
      </c>
      <c r="D32">
        <v>3975</v>
      </c>
      <c r="E32" s="12">
        <f>CompanyData[[#This Row],[Net Margin]]/CompanyData[[#This Row],[Gross Sales]]</f>
        <v>0.43657331136738053</v>
      </c>
      <c r="F32" s="13">
        <v>-6.2827785933865343E-2</v>
      </c>
      <c r="G32" s="13">
        <f>CompanyData[[#This Row],[Gross Sales]]/SUM(CompanyData[Gross Sales])</f>
        <v>1.8126437124854421E-2</v>
      </c>
      <c r="H32" s="13">
        <v>1.8943427083625446E-2</v>
      </c>
      <c r="I32" s="15">
        <f>CompanyData[[#This Row],[Gross Sales Share]]/CompanyData[[#This Row],[Market Share]]</f>
        <v>0.95687211426082319</v>
      </c>
      <c r="J32">
        <v>77</v>
      </c>
      <c r="K32" s="14">
        <f>CompanyData[[#This Row],[Gross Sales]]/CompanyData[[#This Row],[Number of Products]]</f>
        <v>118.24675324675324</v>
      </c>
      <c r="L32" s="13">
        <f>CompanyData[[#This Row],[Number of Products]]/SUM(CompanyData[Number of Products])</f>
        <v>4.6965538273863981E-3</v>
      </c>
    </row>
    <row r="33" spans="2:12">
      <c r="B33" t="s">
        <v>38</v>
      </c>
      <c r="C33">
        <v>9166</v>
      </c>
      <c r="D33">
        <v>6550</v>
      </c>
      <c r="E33" s="12">
        <f>CompanyData[[#This Row],[Net Margin]]/CompanyData[[#This Row],[Gross Sales]]</f>
        <v>0.7145974252672922</v>
      </c>
      <c r="F33" s="13">
        <v>6.9135093305640355E-2</v>
      </c>
      <c r="G33" s="13">
        <f>CompanyData[[#This Row],[Gross Sales]]/SUM(CompanyData[Gross Sales])</f>
        <v>1.8247877285712862E-2</v>
      </c>
      <c r="H33" s="13">
        <v>1.906321514253052E-2</v>
      </c>
      <c r="I33" s="15">
        <f>CompanyData[[#This Row],[Gross Sales Share]]/CompanyData[[#This Row],[Market Share]]</f>
        <v>0.95722978255653113</v>
      </c>
      <c r="J33">
        <v>65</v>
      </c>
      <c r="K33" s="14">
        <f>CompanyData[[#This Row],[Gross Sales]]/CompanyData[[#This Row],[Number of Products]]</f>
        <v>141.01538461538462</v>
      </c>
      <c r="L33" s="13">
        <f>CompanyData[[#This Row],[Number of Products]]/SUM(CompanyData[Number of Products])</f>
        <v>3.9646233607807261E-3</v>
      </c>
    </row>
    <row r="34" spans="2:12">
      <c r="B34" t="s">
        <v>98</v>
      </c>
      <c r="C34">
        <v>2892</v>
      </c>
      <c r="D34">
        <v>-154</v>
      </c>
      <c r="E34" s="12">
        <f>CompanyData[[#This Row],[Net Margin]]/CompanyData[[#This Row],[Gross Sales]]</f>
        <v>-5.3250345781466112E-2</v>
      </c>
      <c r="F34" s="13">
        <v>1.6528672795272439E-2</v>
      </c>
      <c r="G34" s="13">
        <f>CompanyData[[#This Row],[Gross Sales]]/SUM(CompanyData[Gross Sales])</f>
        <v>5.7574581180756708E-3</v>
      </c>
      <c r="H34" s="13">
        <v>6.0141290623755709E-3</v>
      </c>
      <c r="I34" s="15">
        <f>CompanyData[[#This Row],[Gross Sales Share]]/CompanyData[[#This Row],[Market Share]]</f>
        <v>0.95732200928216937</v>
      </c>
      <c r="J34">
        <v>124</v>
      </c>
      <c r="K34" s="14">
        <f>CompanyData[[#This Row],[Gross Sales]]/CompanyData[[#This Row],[Number of Products]]</f>
        <v>23.322580645161292</v>
      </c>
      <c r="L34" s="13">
        <f>CompanyData[[#This Row],[Number of Products]]/SUM(CompanyData[Number of Products])</f>
        <v>7.5632814882586157E-3</v>
      </c>
    </row>
    <row r="35" spans="2:12">
      <c r="B35" t="s">
        <v>70</v>
      </c>
      <c r="C35">
        <v>5439</v>
      </c>
      <c r="D35">
        <v>2110</v>
      </c>
      <c r="E35" s="12">
        <f>CompanyData[[#This Row],[Net Margin]]/CompanyData[[#This Row],[Gross Sales]]</f>
        <v>0.38793895936753081</v>
      </c>
      <c r="F35" s="13">
        <v>-6.9602579380279903E-2</v>
      </c>
      <c r="G35" s="13">
        <f>CompanyData[[#This Row],[Gross Sales]]/SUM(CompanyData[Gross Sales])</f>
        <v>1.0828082539492937E-2</v>
      </c>
      <c r="H35" s="13">
        <v>1.1275821387331852E-2</v>
      </c>
      <c r="I35" s="15">
        <f>CompanyData[[#This Row],[Gross Sales Share]]/CompanyData[[#This Row],[Market Share]]</f>
        <v>0.96029213017315618</v>
      </c>
      <c r="J35">
        <v>261</v>
      </c>
      <c r="K35" s="14">
        <f>CompanyData[[#This Row],[Gross Sales]]/CompanyData[[#This Row],[Number of Products]]</f>
        <v>20.839080459770116</v>
      </c>
      <c r="L35" s="13">
        <f>CompanyData[[#This Row],[Number of Products]]/SUM(CompanyData[Number of Products])</f>
        <v>1.5919487648673375E-2</v>
      </c>
    </row>
    <row r="36" spans="2:12">
      <c r="B36" t="s">
        <v>97</v>
      </c>
      <c r="C36">
        <v>2468</v>
      </c>
      <c r="D36">
        <v>1002</v>
      </c>
      <c r="E36" s="12">
        <f>CompanyData[[#This Row],[Net Margin]]/CompanyData[[#This Row],[Gross Sales]]</f>
        <v>0.40599675850891409</v>
      </c>
      <c r="F36" s="13">
        <v>3.9839472548695798E-2</v>
      </c>
      <c r="G36" s="13">
        <f>CompanyData[[#This Row],[Gross Sales]]/SUM(CompanyData[Gross Sales])</f>
        <v>4.9133494589940372E-3</v>
      </c>
      <c r="H36" s="13">
        <v>5.1145358144112675E-3</v>
      </c>
      <c r="I36" s="15">
        <f>CompanyData[[#This Row],[Gross Sales Share]]/CompanyData[[#This Row],[Market Share]]</f>
        <v>0.9606638094408595</v>
      </c>
      <c r="J36">
        <v>136</v>
      </c>
      <c r="K36" s="14">
        <f>CompanyData[[#This Row],[Gross Sales]]/CompanyData[[#This Row],[Number of Products]]</f>
        <v>18.147058823529413</v>
      </c>
      <c r="L36" s="13">
        <f>CompanyData[[#This Row],[Number of Products]]/SUM(CompanyData[Number of Products])</f>
        <v>8.2952119548642886E-3</v>
      </c>
    </row>
    <row r="37" spans="2:12">
      <c r="B37" t="s">
        <v>71</v>
      </c>
      <c r="C37">
        <v>2484</v>
      </c>
      <c r="D37">
        <v>901</v>
      </c>
      <c r="E37" s="12">
        <f>CompanyData[[#This Row],[Net Margin]]/CompanyData[[#This Row],[Gross Sales]]</f>
        <v>0.36272141706924316</v>
      </c>
      <c r="F37" s="13">
        <v>8.2706118390103028E-3</v>
      </c>
      <c r="G37" s="13">
        <f>CompanyData[[#This Row],[Gross Sales]]/SUM(CompanyData[Gross Sales])</f>
        <v>4.945202615940514E-3</v>
      </c>
      <c r="H37" s="13">
        <v>5.1262993217256773E-3</v>
      </c>
      <c r="I37" s="15">
        <f>CompanyData[[#This Row],[Gross Sales Share]]/CompanyData[[#This Row],[Market Share]]</f>
        <v>0.96467301372402103</v>
      </c>
      <c r="J37">
        <v>76</v>
      </c>
      <c r="K37" s="14">
        <f>CompanyData[[#This Row],[Gross Sales]]/CompanyData[[#This Row],[Number of Products]]</f>
        <v>32.684210526315788</v>
      </c>
      <c r="L37" s="13">
        <f>CompanyData[[#This Row],[Number of Products]]/SUM(CompanyData[Number of Products])</f>
        <v>4.6355596218359257E-3</v>
      </c>
    </row>
    <row r="38" spans="2:12">
      <c r="B38" t="s">
        <v>9</v>
      </c>
      <c r="C38">
        <v>3275</v>
      </c>
      <c r="D38">
        <v>1066</v>
      </c>
      <c r="E38" s="12">
        <f>CompanyData[[#This Row],[Net Margin]]/CompanyData[[#This Row],[Gross Sales]]</f>
        <v>0.32549618320610685</v>
      </c>
      <c r="F38" s="13">
        <v>2.9588720326022999E-2</v>
      </c>
      <c r="G38" s="13">
        <f>CompanyData[[#This Row],[Gross Sales]]/SUM(CompanyData[Gross Sales])</f>
        <v>6.5199430624819582E-3</v>
      </c>
      <c r="H38" s="13">
        <v>6.7579163319538785E-3</v>
      </c>
      <c r="I38" s="15">
        <f>CompanyData[[#This Row],[Gross Sales Share]]/CompanyData[[#This Row],[Market Share]]</f>
        <v>0.96478599944383803</v>
      </c>
      <c r="J38">
        <v>72</v>
      </c>
      <c r="K38" s="14">
        <f>CompanyData[[#This Row],[Gross Sales]]/CompanyData[[#This Row],[Number of Products]]</f>
        <v>45.486111111111114</v>
      </c>
      <c r="L38" s="13">
        <f>CompanyData[[#This Row],[Number of Products]]/SUM(CompanyData[Number of Products])</f>
        <v>4.391582799634035E-3</v>
      </c>
    </row>
    <row r="39" spans="2:12">
      <c r="B39" t="s">
        <v>2</v>
      </c>
      <c r="C39">
        <v>6783</v>
      </c>
      <c r="D39">
        <v>1553</v>
      </c>
      <c r="E39" s="12">
        <f>CompanyData[[#This Row],[Net Margin]]/CompanyData[[#This Row],[Gross Sales]]</f>
        <v>0.22895473979065312</v>
      </c>
      <c r="F39" s="13">
        <v>-4.3394066789155562E-2</v>
      </c>
      <c r="G39" s="13">
        <f>CompanyData[[#This Row],[Gross Sales]]/SUM(CompanyData[Gross Sales])</f>
        <v>1.3503747722996983E-2</v>
      </c>
      <c r="H39" s="13">
        <v>1.3987341721872684E-2</v>
      </c>
      <c r="I39" s="15">
        <f>CompanyData[[#This Row],[Gross Sales Share]]/CompanyData[[#This Row],[Market Share]]</f>
        <v>0.96542631126831768</v>
      </c>
      <c r="J39">
        <v>218</v>
      </c>
      <c r="K39" s="14">
        <f>CompanyData[[#This Row],[Gross Sales]]/CompanyData[[#This Row],[Number of Products]]</f>
        <v>31.11467889908257</v>
      </c>
      <c r="L39" s="13">
        <f>CompanyData[[#This Row],[Number of Products]]/SUM(CompanyData[Number of Products])</f>
        <v>1.3296736810003049E-2</v>
      </c>
    </row>
    <row r="40" spans="2:12">
      <c r="B40" t="s">
        <v>27</v>
      </c>
      <c r="C40">
        <v>4359</v>
      </c>
      <c r="D40">
        <v>2556</v>
      </c>
      <c r="E40" s="12">
        <f>CompanyData[[#This Row],[Net Margin]]/CompanyData[[#This Row],[Gross Sales]]</f>
        <v>0.58637302133516866</v>
      </c>
      <c r="F40" s="13">
        <v>7.6888313489844234E-2</v>
      </c>
      <c r="G40" s="13">
        <f>CompanyData[[#This Row],[Gross Sales]]/SUM(CompanyData[Gross Sales])</f>
        <v>8.6779944456057568E-3</v>
      </c>
      <c r="H40" s="13">
        <v>8.9521151519066887E-3</v>
      </c>
      <c r="I40" s="15">
        <f>CompanyData[[#This Row],[Gross Sales Share]]/CompanyData[[#This Row],[Market Share]]</f>
        <v>0.96937922472517035</v>
      </c>
      <c r="J40">
        <v>83</v>
      </c>
      <c r="K40" s="14">
        <f>CompanyData[[#This Row],[Gross Sales]]/CompanyData[[#This Row],[Number of Products]]</f>
        <v>52.518072289156628</v>
      </c>
      <c r="L40" s="13">
        <f>CompanyData[[#This Row],[Number of Products]]/SUM(CompanyData[Number of Products])</f>
        <v>5.0625190606892346E-3</v>
      </c>
    </row>
    <row r="41" spans="2:12">
      <c r="B41" t="s">
        <v>57</v>
      </c>
      <c r="C41">
        <v>6702</v>
      </c>
      <c r="D41">
        <v>5021</v>
      </c>
      <c r="E41" s="12">
        <f>CompanyData[[#This Row],[Net Margin]]/CompanyData[[#This Row],[Gross Sales]]</f>
        <v>0.74917934944792597</v>
      </c>
      <c r="F41" s="13">
        <v>8.5919709436455133E-2</v>
      </c>
      <c r="G41" s="13">
        <f>CompanyData[[#This Row],[Gross Sales]]/SUM(CompanyData[Gross Sales])</f>
        <v>1.3342491115955445E-2</v>
      </c>
      <c r="H41" s="13">
        <v>1.3762592213373793E-2</v>
      </c>
      <c r="I41" s="15">
        <f>CompanyData[[#This Row],[Gross Sales Share]]/CompanyData[[#This Row],[Market Share]]</f>
        <v>0.96947514749364472</v>
      </c>
      <c r="J41">
        <v>275</v>
      </c>
      <c r="K41" s="14">
        <f>CompanyData[[#This Row],[Gross Sales]]/CompanyData[[#This Row],[Number of Products]]</f>
        <v>24.370909090909091</v>
      </c>
      <c r="L41" s="13">
        <f>CompanyData[[#This Row],[Number of Products]]/SUM(CompanyData[Number of Products])</f>
        <v>1.6773406526379993E-2</v>
      </c>
    </row>
    <row r="42" spans="2:12">
      <c r="B42" t="s">
        <v>96</v>
      </c>
      <c r="C42">
        <v>3817</v>
      </c>
      <c r="D42">
        <v>-33</v>
      </c>
      <c r="E42" s="12">
        <f>CompanyData[[#This Row],[Net Margin]]/CompanyData[[#This Row],[Gross Sales]]</f>
        <v>-8.6455331412103754E-3</v>
      </c>
      <c r="F42" s="13">
        <v>-4.9638429605864044E-2</v>
      </c>
      <c r="G42" s="13">
        <f>CompanyData[[#This Row],[Gross Sales]]/SUM(CompanyData[Gross Sales])</f>
        <v>7.598968754043858E-3</v>
      </c>
      <c r="H42" s="13">
        <v>7.834536166052437E-3</v>
      </c>
      <c r="I42" s="15">
        <f>CompanyData[[#This Row],[Gross Sales Share]]/CompanyData[[#This Row],[Market Share]]</f>
        <v>0.96993218143158133</v>
      </c>
      <c r="J42">
        <v>212</v>
      </c>
      <c r="K42" s="14">
        <f>CompanyData[[#This Row],[Gross Sales]]/CompanyData[[#This Row],[Number of Products]]</f>
        <v>18.004716981132077</v>
      </c>
      <c r="L42" s="13">
        <f>CompanyData[[#This Row],[Number of Products]]/SUM(CompanyData[Number of Products])</f>
        <v>1.2930771576700214E-2</v>
      </c>
    </row>
    <row r="43" spans="2:12">
      <c r="B43" t="s">
        <v>74</v>
      </c>
      <c r="C43">
        <v>2498</v>
      </c>
      <c r="D43">
        <v>673</v>
      </c>
      <c r="E43" s="12">
        <f>CompanyData[[#This Row],[Net Margin]]/CompanyData[[#This Row],[Gross Sales]]</f>
        <v>0.26941553242594074</v>
      </c>
      <c r="F43" s="13">
        <v>-1.1811819377479285E-2</v>
      </c>
      <c r="G43" s="13">
        <f>CompanyData[[#This Row],[Gross Sales]]/SUM(CompanyData[Gross Sales])</f>
        <v>4.9730741282686813E-3</v>
      </c>
      <c r="H43" s="13">
        <v>5.0999656190829096E-3</v>
      </c>
      <c r="I43" s="15">
        <f>CompanyData[[#This Row],[Gross Sales Share]]/CompanyData[[#This Row],[Market Share]]</f>
        <v>0.97511914779593234</v>
      </c>
      <c r="J43">
        <v>166</v>
      </c>
      <c r="K43" s="14">
        <f>CompanyData[[#This Row],[Gross Sales]]/CompanyData[[#This Row],[Number of Products]]</f>
        <v>15.048192771084338</v>
      </c>
      <c r="L43" s="13">
        <f>CompanyData[[#This Row],[Number of Products]]/SUM(CompanyData[Number of Products])</f>
        <v>1.0125038121378469E-2</v>
      </c>
    </row>
    <row r="44" spans="2:12">
      <c r="B44" t="s">
        <v>85</v>
      </c>
      <c r="C44">
        <v>4269</v>
      </c>
      <c r="D44">
        <v>3563</v>
      </c>
      <c r="E44" s="12">
        <f>CompanyData[[#This Row],[Net Margin]]/CompanyData[[#This Row],[Gross Sales]]</f>
        <v>0.83462169126259078</v>
      </c>
      <c r="F44" s="13">
        <v>4.1660976972203778E-2</v>
      </c>
      <c r="G44" s="13">
        <f>CompanyData[[#This Row],[Gross Sales]]/SUM(CompanyData[Gross Sales])</f>
        <v>8.4988204377818254E-3</v>
      </c>
      <c r="H44" s="13">
        <v>8.7043403847020719E-3</v>
      </c>
      <c r="I44" s="15">
        <f>CompanyData[[#This Row],[Gross Sales Share]]/CompanyData[[#This Row],[Market Share]]</f>
        <v>0.97638879710156457</v>
      </c>
      <c r="J44">
        <v>145</v>
      </c>
      <c r="K44" s="14">
        <f>CompanyData[[#This Row],[Gross Sales]]/CompanyData[[#This Row],[Number of Products]]</f>
        <v>29.441379310344828</v>
      </c>
      <c r="L44" s="13">
        <f>CompanyData[[#This Row],[Number of Products]]/SUM(CompanyData[Number of Products])</f>
        <v>8.8441598048185424E-3</v>
      </c>
    </row>
    <row r="45" spans="2:12">
      <c r="B45" t="s">
        <v>99</v>
      </c>
      <c r="C45">
        <v>3056</v>
      </c>
      <c r="D45">
        <v>1412</v>
      </c>
      <c r="E45" s="12">
        <f>CompanyData[[#This Row],[Net Margin]]/CompanyData[[#This Row],[Gross Sales]]</f>
        <v>0.4620418848167539</v>
      </c>
      <c r="F45" s="13">
        <v>2.1641411479281406E-2</v>
      </c>
      <c r="G45" s="13">
        <f>CompanyData[[#This Row],[Gross Sales]]/SUM(CompanyData[Gross Sales])</f>
        <v>6.0839529767770578E-3</v>
      </c>
      <c r="H45" s="13">
        <v>6.2255187198458324E-3</v>
      </c>
      <c r="I45" s="15">
        <f>CompanyData[[#This Row],[Gross Sales Share]]/CompanyData[[#This Row],[Market Share]]</f>
        <v>0.97726041002535446</v>
      </c>
      <c r="J45">
        <v>149</v>
      </c>
      <c r="K45" s="14">
        <f>CompanyData[[#This Row],[Gross Sales]]/CompanyData[[#This Row],[Number of Products]]</f>
        <v>20.51006711409396</v>
      </c>
      <c r="L45" s="13">
        <f>CompanyData[[#This Row],[Number of Products]]/SUM(CompanyData[Number of Products])</f>
        <v>9.0881366270204322E-3</v>
      </c>
    </row>
    <row r="46" spans="2:12">
      <c r="B46" t="s">
        <v>82</v>
      </c>
      <c r="C46">
        <v>2525</v>
      </c>
      <c r="D46">
        <v>2852</v>
      </c>
      <c r="E46" s="12">
        <f>CompanyData[[#This Row],[Net Margin]]/CompanyData[[#This Row],[Gross Sales]]</f>
        <v>1.1295049504950494</v>
      </c>
      <c r="F46" s="13">
        <v>-2.7003556038122933E-3</v>
      </c>
      <c r="G46" s="13">
        <f>CompanyData[[#This Row],[Gross Sales]]/SUM(CompanyData[Gross Sales])</f>
        <v>5.0268263306158609E-3</v>
      </c>
      <c r="H46" s="13">
        <v>5.1392453265286294E-3</v>
      </c>
      <c r="I46" s="15">
        <f>CompanyData[[#This Row],[Gross Sales Share]]/CompanyData[[#This Row],[Market Share]]</f>
        <v>0.97812538830702145</v>
      </c>
      <c r="J46">
        <v>171</v>
      </c>
      <c r="K46" s="14">
        <f>CompanyData[[#This Row],[Gross Sales]]/CompanyData[[#This Row],[Number of Products]]</f>
        <v>14.76608187134503</v>
      </c>
      <c r="L46" s="13">
        <f>CompanyData[[#This Row],[Number of Products]]/SUM(CompanyData[Number of Products])</f>
        <v>1.0430009149130833E-2</v>
      </c>
    </row>
    <row r="47" spans="2:12">
      <c r="B47" t="s">
        <v>51</v>
      </c>
      <c r="C47">
        <v>4034</v>
      </c>
      <c r="D47">
        <v>1369</v>
      </c>
      <c r="E47" s="12">
        <f>CompanyData[[#This Row],[Net Margin]]/CompanyData[[#This Row],[Gross Sales]]</f>
        <v>0.33936539414972733</v>
      </c>
      <c r="F47" s="13">
        <v>-4.6357630171589628E-2</v>
      </c>
      <c r="G47" s="13">
        <f>CompanyData[[#This Row],[Gross Sales]]/SUM(CompanyData[Gross Sales])</f>
        <v>8.0309771951304482E-3</v>
      </c>
      <c r="H47" s="13">
        <v>8.202695759202086E-3</v>
      </c>
      <c r="I47" s="15">
        <f>CompanyData[[#This Row],[Gross Sales Share]]/CompanyData[[#This Row],[Market Share]]</f>
        <v>0.97906559390807613</v>
      </c>
      <c r="J47">
        <v>211</v>
      </c>
      <c r="K47" s="14">
        <f>CompanyData[[#This Row],[Gross Sales]]/CompanyData[[#This Row],[Number of Products]]</f>
        <v>19.118483412322274</v>
      </c>
      <c r="L47" s="13">
        <f>CompanyData[[#This Row],[Number of Products]]/SUM(CompanyData[Number of Products])</f>
        <v>1.286977737114974E-2</v>
      </c>
    </row>
    <row r="48" spans="2:12">
      <c r="B48" t="s">
        <v>92</v>
      </c>
      <c r="C48">
        <v>4694</v>
      </c>
      <c r="D48">
        <v>2836</v>
      </c>
      <c r="E48" s="12">
        <f>CompanyData[[#This Row],[Net Margin]]/CompanyData[[#This Row],[Gross Sales]]</f>
        <v>0.60417554324669787</v>
      </c>
      <c r="F48" s="13">
        <v>6.8539877675185296E-2</v>
      </c>
      <c r="G48" s="13">
        <f>CompanyData[[#This Row],[Gross Sales]]/SUM(CompanyData[Gross Sales])</f>
        <v>9.3449199191726149E-3</v>
      </c>
      <c r="H48" s="13">
        <v>9.5361934448564001E-3</v>
      </c>
      <c r="I48" s="15">
        <f>CompanyData[[#This Row],[Gross Sales Share]]/CompanyData[[#This Row],[Market Share]]</f>
        <v>0.97994236098608578</v>
      </c>
      <c r="J48">
        <v>326</v>
      </c>
      <c r="K48" s="14">
        <f>CompanyData[[#This Row],[Gross Sales]]/CompanyData[[#This Row],[Number of Products]]</f>
        <v>14.39877300613497</v>
      </c>
      <c r="L48" s="13">
        <f>CompanyData[[#This Row],[Number of Products]]/SUM(CompanyData[Number of Products])</f>
        <v>1.98841110094541E-2</v>
      </c>
    </row>
    <row r="49" spans="2:12">
      <c r="B49" t="s">
        <v>1</v>
      </c>
      <c r="C49">
        <v>4601</v>
      </c>
      <c r="D49">
        <v>776</v>
      </c>
      <c r="E49" s="12">
        <f>CompanyData[[#This Row],[Net Margin]]/CompanyData[[#This Row],[Gross Sales]]</f>
        <v>0.16865898717670072</v>
      </c>
      <c r="F49" s="13">
        <v>-2.9581922643652447E-2</v>
      </c>
      <c r="G49" s="13">
        <f>CompanyData[[#This Row],[Gross Sales]]/SUM(CompanyData[Gross Sales])</f>
        <v>9.1597734444212181E-3</v>
      </c>
      <c r="H49" s="13">
        <v>9.3360490627574302E-3</v>
      </c>
      <c r="I49" s="15">
        <f>CompanyData[[#This Row],[Gross Sales Share]]/CompanyData[[#This Row],[Market Share]]</f>
        <v>0.98111882048270338</v>
      </c>
      <c r="J49">
        <v>193</v>
      </c>
      <c r="K49" s="14">
        <f>CompanyData[[#This Row],[Gross Sales]]/CompanyData[[#This Row],[Number of Products]]</f>
        <v>23.839378238341968</v>
      </c>
      <c r="L49" s="13">
        <f>CompanyData[[#This Row],[Number of Products]]/SUM(CompanyData[Number of Products])</f>
        <v>1.1771881671241232E-2</v>
      </c>
    </row>
    <row r="50" spans="2:12">
      <c r="B50" t="s">
        <v>66</v>
      </c>
      <c r="C50">
        <v>6921</v>
      </c>
      <c r="D50">
        <v>2264</v>
      </c>
      <c r="E50" s="12">
        <f>CompanyData[[#This Row],[Net Margin]]/CompanyData[[#This Row],[Gross Sales]]</f>
        <v>0.32712035832972114</v>
      </c>
      <c r="F50" s="13">
        <v>-3.8950500704639457E-2</v>
      </c>
      <c r="G50" s="13">
        <f>CompanyData[[#This Row],[Gross Sales]]/SUM(CompanyData[Gross Sales])</f>
        <v>1.3778481201660345E-2</v>
      </c>
      <c r="H50" s="13">
        <v>1.4033348168658781E-2</v>
      </c>
      <c r="I50" s="15">
        <f>CompanyData[[#This Row],[Gross Sales Share]]/CompanyData[[#This Row],[Market Share]]</f>
        <v>0.98183847760809928</v>
      </c>
      <c r="J50">
        <v>415</v>
      </c>
      <c r="K50" s="14">
        <f>CompanyData[[#This Row],[Gross Sales]]/CompanyData[[#This Row],[Number of Products]]</f>
        <v>16.67710843373494</v>
      </c>
      <c r="L50" s="13">
        <f>CompanyData[[#This Row],[Number of Products]]/SUM(CompanyData[Number of Products])</f>
        <v>2.5312595303446171E-2</v>
      </c>
    </row>
    <row r="51" spans="2:12">
      <c r="B51" t="s">
        <v>46</v>
      </c>
      <c r="C51">
        <v>6590</v>
      </c>
      <c r="D51">
        <v>2007</v>
      </c>
      <c r="E51" s="12">
        <f>CompanyData[[#This Row],[Net Margin]]/CompanyData[[#This Row],[Gross Sales]]</f>
        <v>0.30455235204855841</v>
      </c>
      <c r="F51" s="13">
        <v>8.5954329797487655E-2</v>
      </c>
      <c r="G51" s="13">
        <f>CompanyData[[#This Row],[Gross Sales]]/SUM(CompanyData[Gross Sales])</f>
        <v>1.3119519017330107E-2</v>
      </c>
      <c r="H51" s="13">
        <v>1.3348505652741141E-2</v>
      </c>
      <c r="I51" s="15">
        <f>CompanyData[[#This Row],[Gross Sales Share]]/CompanyData[[#This Row],[Market Share]]</f>
        <v>0.98284552283468452</v>
      </c>
      <c r="J51">
        <v>540</v>
      </c>
      <c r="K51" s="14">
        <f>CompanyData[[#This Row],[Gross Sales]]/CompanyData[[#This Row],[Number of Products]]</f>
        <v>12.203703703703704</v>
      </c>
      <c r="L51" s="13">
        <f>CompanyData[[#This Row],[Number of Products]]/SUM(CompanyData[Number of Products])</f>
        <v>3.2936870997255258E-2</v>
      </c>
    </row>
    <row r="52" spans="2:12">
      <c r="B52" t="s">
        <v>73</v>
      </c>
      <c r="C52">
        <v>4797</v>
      </c>
      <c r="D52">
        <v>359</v>
      </c>
      <c r="E52" s="12">
        <f>CompanyData[[#This Row],[Net Margin]]/CompanyData[[#This Row],[Gross Sales]]</f>
        <v>7.4838440692099231E-2</v>
      </c>
      <c r="F52" s="13">
        <v>6.6088206353771828E-3</v>
      </c>
      <c r="G52" s="13">
        <f>CompanyData[[#This Row],[Gross Sales]]/SUM(CompanyData[Gross Sales])</f>
        <v>9.5499746170155577E-3</v>
      </c>
      <c r="H52" s="13">
        <v>9.6829142769602541E-3</v>
      </c>
      <c r="I52" s="15">
        <f>CompanyData[[#This Row],[Gross Sales Share]]/CompanyData[[#This Row],[Market Share]]</f>
        <v>0.98627069742205442</v>
      </c>
      <c r="J52">
        <v>45</v>
      </c>
      <c r="K52" s="14">
        <f>CompanyData[[#This Row],[Gross Sales]]/CompanyData[[#This Row],[Number of Products]]</f>
        <v>106.6</v>
      </c>
      <c r="L52" s="13">
        <f>CompanyData[[#This Row],[Number of Products]]/SUM(CompanyData[Number of Products])</f>
        <v>2.7447392497712718E-3</v>
      </c>
    </row>
    <row r="53" spans="2:12">
      <c r="B53" t="s">
        <v>6</v>
      </c>
      <c r="C53">
        <v>6444</v>
      </c>
      <c r="D53">
        <v>1258</v>
      </c>
      <c r="E53" s="12">
        <f>CompanyData[[#This Row],[Net Margin]]/CompanyData[[#This Row],[Gross Sales]]</f>
        <v>0.19522036002482929</v>
      </c>
      <c r="F53" s="13">
        <v>-4.8636491801567643E-2</v>
      </c>
      <c r="G53" s="13">
        <f>CompanyData[[#This Row],[Gross Sales]]/SUM(CompanyData[Gross Sales])</f>
        <v>1.2828858960193508E-2</v>
      </c>
      <c r="H53" s="13">
        <v>1.2967093221956664E-2</v>
      </c>
      <c r="I53" s="15">
        <f>CompanyData[[#This Row],[Gross Sales Share]]/CompanyData[[#This Row],[Market Share]]</f>
        <v>0.98933961070557519</v>
      </c>
      <c r="J53">
        <v>266</v>
      </c>
      <c r="K53" s="14">
        <f>CompanyData[[#This Row],[Gross Sales]]/CompanyData[[#This Row],[Number of Products]]</f>
        <v>24.225563909774436</v>
      </c>
      <c r="L53" s="13">
        <f>CompanyData[[#This Row],[Number of Products]]/SUM(CompanyData[Number of Products])</f>
        <v>1.6224458676425739E-2</v>
      </c>
    </row>
    <row r="54" spans="2:12">
      <c r="B54" t="s">
        <v>44</v>
      </c>
      <c r="C54">
        <v>1056</v>
      </c>
      <c r="D54">
        <v>763</v>
      </c>
      <c r="E54" s="12">
        <f>CompanyData[[#This Row],[Net Margin]]/CompanyData[[#This Row],[Gross Sales]]</f>
        <v>0.72253787878787878</v>
      </c>
      <c r="F54" s="13">
        <v>-6.9533421563556852E-2</v>
      </c>
      <c r="G54" s="13">
        <f>CompanyData[[#This Row],[Gross Sales]]/SUM(CompanyData[Gross Sales])</f>
        <v>2.1023083584674651E-3</v>
      </c>
      <c r="H54" s="13">
        <v>2.1235958121893442E-3</v>
      </c>
      <c r="I54" s="15">
        <f>CompanyData[[#This Row],[Gross Sales Share]]/CompanyData[[#This Row],[Market Share]]</f>
        <v>0.98997575075271382</v>
      </c>
      <c r="J54">
        <v>79</v>
      </c>
      <c r="K54" s="14">
        <f>CompanyData[[#This Row],[Gross Sales]]/CompanyData[[#This Row],[Number of Products]]</f>
        <v>13.367088607594937</v>
      </c>
      <c r="L54" s="13">
        <f>CompanyData[[#This Row],[Number of Products]]/SUM(CompanyData[Number of Products])</f>
        <v>4.8185422384873439E-3</v>
      </c>
    </row>
    <row r="55" spans="2:12">
      <c r="B55" t="s">
        <v>53</v>
      </c>
      <c r="C55">
        <v>1783</v>
      </c>
      <c r="D55">
        <v>1119</v>
      </c>
      <c r="E55" s="12">
        <f>CompanyData[[#This Row],[Net Margin]]/CompanyData[[#This Row],[Gross Sales]]</f>
        <v>0.62759394279304548</v>
      </c>
      <c r="F55" s="13">
        <v>2.5663446716010285E-2</v>
      </c>
      <c r="G55" s="13">
        <f>CompanyData[[#This Row],[Gross Sales]]/SUM(CompanyData[Gross Sales])</f>
        <v>3.549636177223002E-3</v>
      </c>
      <c r="H55" s="13">
        <v>3.5838396049113967E-3</v>
      </c>
      <c r="I55" s="15">
        <f>CompanyData[[#This Row],[Gross Sales Share]]/CompanyData[[#This Row],[Market Share]]</f>
        <v>0.99045620578512461</v>
      </c>
      <c r="J55">
        <v>89</v>
      </c>
      <c r="K55" s="14">
        <f>CompanyData[[#This Row],[Gross Sales]]/CompanyData[[#This Row],[Number of Products]]</f>
        <v>20.033707865168541</v>
      </c>
      <c r="L55" s="13">
        <f>CompanyData[[#This Row],[Number of Products]]/SUM(CompanyData[Number of Products])</f>
        <v>5.4284842939920711E-3</v>
      </c>
    </row>
    <row r="56" spans="2:12">
      <c r="B56" t="s">
        <v>19</v>
      </c>
      <c r="C56">
        <v>6324</v>
      </c>
      <c r="D56">
        <v>5558</v>
      </c>
      <c r="E56" s="12">
        <f>CompanyData[[#This Row],[Net Margin]]/CompanyData[[#This Row],[Gross Sales]]</f>
        <v>0.87887413029728023</v>
      </c>
      <c r="F56" s="13">
        <v>6.9744288018593281E-2</v>
      </c>
      <c r="G56" s="13">
        <f>CompanyData[[#This Row],[Gross Sales]]/SUM(CompanyData[Gross Sales])</f>
        <v>1.2589960283094932E-2</v>
      </c>
      <c r="H56" s="13">
        <v>1.2702251746835685E-2</v>
      </c>
      <c r="I56" s="15">
        <f>CompanyData[[#This Row],[Gross Sales Share]]/CompanyData[[#This Row],[Market Share]]</f>
        <v>0.99115971986866613</v>
      </c>
      <c r="J56">
        <v>179</v>
      </c>
      <c r="K56" s="14">
        <f>CompanyData[[#This Row],[Gross Sales]]/CompanyData[[#This Row],[Number of Products]]</f>
        <v>35.329608938547487</v>
      </c>
      <c r="L56" s="13">
        <f>CompanyData[[#This Row],[Number of Products]]/SUM(CompanyData[Number of Products])</f>
        <v>1.0917962793534615E-2</v>
      </c>
    </row>
    <row r="57" spans="2:12">
      <c r="B57" t="s">
        <v>7</v>
      </c>
      <c r="C57">
        <v>4701</v>
      </c>
      <c r="D57">
        <v>3875</v>
      </c>
      <c r="E57" s="12">
        <f>CompanyData[[#This Row],[Net Margin]]/CompanyData[[#This Row],[Gross Sales]]</f>
        <v>0.82429270368006802</v>
      </c>
      <c r="F57" s="13">
        <v>7.5271738477004912E-4</v>
      </c>
      <c r="G57" s="13">
        <f>CompanyData[[#This Row],[Gross Sales]]/SUM(CompanyData[Gross Sales])</f>
        <v>9.3588556753366973E-3</v>
      </c>
      <c r="H57" s="13">
        <v>9.437744029387695E-3</v>
      </c>
      <c r="I57" s="15">
        <f>CompanyData[[#This Row],[Gross Sales Share]]/CompanyData[[#This Row],[Market Share]]</f>
        <v>0.99164118524455092</v>
      </c>
      <c r="J57">
        <v>60</v>
      </c>
      <c r="K57" s="14">
        <f>CompanyData[[#This Row],[Gross Sales]]/CompanyData[[#This Row],[Number of Products]]</f>
        <v>78.349999999999994</v>
      </c>
      <c r="L57" s="13">
        <f>CompanyData[[#This Row],[Number of Products]]/SUM(CompanyData[Number of Products])</f>
        <v>3.6596523330283625E-3</v>
      </c>
    </row>
    <row r="58" spans="2:12">
      <c r="B58" t="s">
        <v>58</v>
      </c>
      <c r="C58">
        <v>5802</v>
      </c>
      <c r="D58">
        <v>1175</v>
      </c>
      <c r="E58" s="12">
        <f>CompanyData[[#This Row],[Net Margin]]/CompanyData[[#This Row],[Gross Sales]]</f>
        <v>0.20251637366425371</v>
      </c>
      <c r="F58" s="13">
        <v>1.5402135135101511E-2</v>
      </c>
      <c r="G58" s="13">
        <f>CompanyData[[#This Row],[Gross Sales]]/SUM(CompanyData[Gross Sales])</f>
        <v>1.1550751037716129E-2</v>
      </c>
      <c r="H58" s="13">
        <v>1.1602477474061193E-2</v>
      </c>
      <c r="I58" s="15">
        <f>CompanyData[[#This Row],[Gross Sales Share]]/CompanyData[[#This Row],[Market Share]]</f>
        <v>0.99554177661963095</v>
      </c>
      <c r="J58">
        <v>62</v>
      </c>
      <c r="K58" s="14">
        <f>CompanyData[[#This Row],[Gross Sales]]/CompanyData[[#This Row],[Number of Products]]</f>
        <v>93.58064516129032</v>
      </c>
      <c r="L58" s="13">
        <f>CompanyData[[#This Row],[Number of Products]]/SUM(CompanyData[Number of Products])</f>
        <v>3.7816407441293078E-3</v>
      </c>
    </row>
    <row r="59" spans="2:12">
      <c r="B59" t="s">
        <v>56</v>
      </c>
      <c r="C59">
        <v>3092</v>
      </c>
      <c r="D59">
        <v>2448</v>
      </c>
      <c r="E59" s="12">
        <f>CompanyData[[#This Row],[Net Margin]]/CompanyData[[#This Row],[Gross Sales]]</f>
        <v>0.79172056921086675</v>
      </c>
      <c r="F59" s="13">
        <v>3.3570475080401813E-2</v>
      </c>
      <c r="G59" s="13">
        <f>CompanyData[[#This Row],[Gross Sales]]/SUM(CompanyData[Gross Sales])</f>
        <v>6.15562257990663E-3</v>
      </c>
      <c r="H59" s="13">
        <v>6.1789099399741842E-3</v>
      </c>
      <c r="I59" s="15">
        <f>CompanyData[[#This Row],[Gross Sales Share]]/CompanyData[[#This Row],[Market Share]]</f>
        <v>0.99623115399094953</v>
      </c>
      <c r="J59">
        <v>73</v>
      </c>
      <c r="K59" s="14">
        <f>CompanyData[[#This Row],[Gross Sales]]/CompanyData[[#This Row],[Number of Products]]</f>
        <v>42.356164383561641</v>
      </c>
      <c r="L59" s="13">
        <f>CompanyData[[#This Row],[Number of Products]]/SUM(CompanyData[Number of Products])</f>
        <v>4.4525770051845074E-3</v>
      </c>
    </row>
    <row r="60" spans="2:12">
      <c r="B60" t="s">
        <v>37</v>
      </c>
      <c r="C60">
        <v>4418</v>
      </c>
      <c r="D60">
        <v>333</v>
      </c>
      <c r="E60" s="12">
        <f>CompanyData[[#This Row],[Net Margin]]/CompanyData[[#This Row],[Gross Sales]]</f>
        <v>7.5373472159348115E-2</v>
      </c>
      <c r="F60" s="13">
        <v>2.3921171037792704E-2</v>
      </c>
      <c r="G60" s="13">
        <f>CompanyData[[#This Row],[Gross Sales]]/SUM(CompanyData[Gross Sales])</f>
        <v>8.7954529618458899E-3</v>
      </c>
      <c r="H60" s="13">
        <v>8.8153380967581959E-3</v>
      </c>
      <c r="I60" s="15">
        <f>CompanyData[[#This Row],[Gross Sales Share]]/CompanyData[[#This Row],[Market Share]]</f>
        <v>0.99774425726001159</v>
      </c>
      <c r="J60">
        <v>167</v>
      </c>
      <c r="K60" s="14">
        <f>CompanyData[[#This Row],[Gross Sales]]/CompanyData[[#This Row],[Number of Products]]</f>
        <v>26.45508982035928</v>
      </c>
      <c r="L60" s="13">
        <f>CompanyData[[#This Row],[Number of Products]]/SUM(CompanyData[Number of Products])</f>
        <v>1.0186032326928942E-2</v>
      </c>
    </row>
    <row r="61" spans="2:12">
      <c r="B61" t="s">
        <v>14</v>
      </c>
      <c r="C61">
        <v>4530</v>
      </c>
      <c r="D61">
        <v>197</v>
      </c>
      <c r="E61" s="12">
        <f>CompanyData[[#This Row],[Net Margin]]/CompanyData[[#This Row],[Gross Sales]]</f>
        <v>4.3487858719646798E-2</v>
      </c>
      <c r="F61" s="13">
        <v>-8.1087253949040441E-2</v>
      </c>
      <c r="G61" s="13">
        <f>CompanyData[[#This Row],[Gross Sales]]/SUM(CompanyData[Gross Sales])</f>
        <v>9.018425060471227E-3</v>
      </c>
      <c r="H61" s="13">
        <v>9.0371793725866189E-3</v>
      </c>
      <c r="I61" s="15">
        <f>CompanyData[[#This Row],[Gross Sales Share]]/CompanyData[[#This Row],[Market Share]]</f>
        <v>0.99792476044325495</v>
      </c>
      <c r="J61">
        <v>143</v>
      </c>
      <c r="K61" s="14">
        <f>CompanyData[[#This Row],[Gross Sales]]/CompanyData[[#This Row],[Number of Products]]</f>
        <v>31.678321678321677</v>
      </c>
      <c r="L61" s="13">
        <f>CompanyData[[#This Row],[Number of Products]]/SUM(CompanyData[Number of Products])</f>
        <v>8.7221713937175975E-3</v>
      </c>
    </row>
    <row r="62" spans="2:12">
      <c r="B62" t="s">
        <v>16</v>
      </c>
      <c r="C62">
        <v>3094</v>
      </c>
      <c r="D62">
        <v>1135</v>
      </c>
      <c r="E62" s="12">
        <f>CompanyData[[#This Row],[Net Margin]]/CompanyData[[#This Row],[Gross Sales]]</f>
        <v>0.36683904330963152</v>
      </c>
      <c r="F62" s="13">
        <v>-5.5402721816501167E-2</v>
      </c>
      <c r="G62" s="13">
        <f>CompanyData[[#This Row],[Gross Sales]]/SUM(CompanyData[Gross Sales])</f>
        <v>6.1596042245249403E-3</v>
      </c>
      <c r="H62" s="13">
        <v>6.1553165107842431E-3</v>
      </c>
      <c r="I62" s="15">
        <f>CompanyData[[#This Row],[Gross Sales Share]]/CompanyData[[#This Row],[Market Share]]</f>
        <v>1.0006965870452291</v>
      </c>
      <c r="J62">
        <v>97</v>
      </c>
      <c r="K62" s="14">
        <f>CompanyData[[#This Row],[Gross Sales]]/CompanyData[[#This Row],[Number of Products]]</f>
        <v>31.896907216494846</v>
      </c>
      <c r="L62" s="13">
        <f>CompanyData[[#This Row],[Number of Products]]/SUM(CompanyData[Number of Products])</f>
        <v>5.9164379383958524E-3</v>
      </c>
    </row>
    <row r="63" spans="2:12">
      <c r="B63" t="s">
        <v>68</v>
      </c>
      <c r="C63">
        <v>1880</v>
      </c>
      <c r="D63">
        <v>1370</v>
      </c>
      <c r="E63" s="12">
        <f>CompanyData[[#This Row],[Net Margin]]/CompanyData[[#This Row],[Gross Sales]]</f>
        <v>0.72872340425531912</v>
      </c>
      <c r="F63" s="13">
        <v>-9.1692866959910996E-2</v>
      </c>
      <c r="G63" s="13">
        <f>CompanyData[[#This Row],[Gross Sales]]/SUM(CompanyData[Gross Sales])</f>
        <v>3.7427459412110171E-3</v>
      </c>
      <c r="H63" s="13">
        <v>3.7399265981734099E-3</v>
      </c>
      <c r="I63" s="15">
        <f>CompanyData[[#This Row],[Gross Sales Share]]/CompanyData[[#This Row],[Market Share]]</f>
        <v>1.0007538498319684</v>
      </c>
      <c r="J63">
        <v>111</v>
      </c>
      <c r="K63" s="14">
        <f>CompanyData[[#This Row],[Gross Sales]]/CompanyData[[#This Row],[Number of Products]]</f>
        <v>16.936936936936938</v>
      </c>
      <c r="L63" s="13">
        <f>CompanyData[[#This Row],[Number of Products]]/SUM(CompanyData[Number of Products])</f>
        <v>6.7703568161024703E-3</v>
      </c>
    </row>
    <row r="64" spans="2:12">
      <c r="B64" t="s">
        <v>41</v>
      </c>
      <c r="C64">
        <v>7952</v>
      </c>
      <c r="D64">
        <v>5267</v>
      </c>
      <c r="E64" s="12">
        <f>CompanyData[[#This Row],[Net Margin]]/CompanyData[[#This Row],[Gross Sales]]</f>
        <v>0.66234909456740443</v>
      </c>
      <c r="F64" s="13">
        <v>7.6345988145611193E-3</v>
      </c>
      <c r="G64" s="13">
        <f>CompanyData[[#This Row],[Gross Sales]]/SUM(CompanyData[Gross Sales])</f>
        <v>1.583101900239894E-2</v>
      </c>
      <c r="H64" s="13">
        <v>1.5805245974132288E-2</v>
      </c>
      <c r="I64" s="15">
        <f>CompanyData[[#This Row],[Gross Sales Share]]/CompanyData[[#This Row],[Market Share]]</f>
        <v>1.0016306629019778</v>
      </c>
      <c r="J64">
        <v>66</v>
      </c>
      <c r="K64" s="14">
        <f>CompanyData[[#This Row],[Gross Sales]]/CompanyData[[#This Row],[Number of Products]]</f>
        <v>120.48484848484848</v>
      </c>
      <c r="L64" s="13">
        <f>CompanyData[[#This Row],[Number of Products]]/SUM(CompanyData[Number of Products])</f>
        <v>4.0256175663311985E-3</v>
      </c>
    </row>
    <row r="65" spans="2:12">
      <c r="B65" t="s">
        <v>89</v>
      </c>
      <c r="C65">
        <v>6254</v>
      </c>
      <c r="D65">
        <v>4757</v>
      </c>
      <c r="E65" s="12">
        <f>CompanyData[[#This Row],[Net Margin]]/CompanyData[[#This Row],[Gross Sales]]</f>
        <v>0.76063319475535662</v>
      </c>
      <c r="F65" s="13">
        <v>-5.6209353914914953E-2</v>
      </c>
      <c r="G65" s="13">
        <f>CompanyData[[#This Row],[Gross Sales]]/SUM(CompanyData[Gross Sales])</f>
        <v>1.2450602721454096E-2</v>
      </c>
      <c r="H65" s="13">
        <v>1.2380514113238702E-2</v>
      </c>
      <c r="I65" s="15">
        <f>CompanyData[[#This Row],[Gross Sales Share]]/CompanyData[[#This Row],[Market Share]]</f>
        <v>1.005661203369612</v>
      </c>
      <c r="J65">
        <v>53</v>
      </c>
      <c r="K65" s="14">
        <f>CompanyData[[#This Row],[Gross Sales]]/CompanyData[[#This Row],[Number of Products]]</f>
        <v>118</v>
      </c>
      <c r="L65" s="13">
        <f>CompanyData[[#This Row],[Number of Products]]/SUM(CompanyData[Number of Products])</f>
        <v>3.2326928941750536E-3</v>
      </c>
    </row>
    <row r="66" spans="2:12">
      <c r="B66" t="s">
        <v>48</v>
      </c>
      <c r="C66">
        <v>4035</v>
      </c>
      <c r="D66">
        <v>3226</v>
      </c>
      <c r="E66" s="12">
        <f>CompanyData[[#This Row],[Net Margin]]/CompanyData[[#This Row],[Gross Sales]]</f>
        <v>0.79950433705080548</v>
      </c>
      <c r="F66" s="13">
        <v>-1.6931192289104363E-2</v>
      </c>
      <c r="G66" s="13">
        <f>CompanyData[[#This Row],[Gross Sales]]/SUM(CompanyData[Gross Sales])</f>
        <v>8.0329680174396033E-3</v>
      </c>
      <c r="H66" s="13">
        <v>7.9532813820444876E-3</v>
      </c>
      <c r="I66" s="15">
        <f>CompanyData[[#This Row],[Gross Sales Share]]/CompanyData[[#This Row],[Market Share]]</f>
        <v>1.0100193406428468</v>
      </c>
      <c r="J66">
        <v>38</v>
      </c>
      <c r="K66" s="14">
        <f>CompanyData[[#This Row],[Gross Sales]]/CompanyData[[#This Row],[Number of Products]]</f>
        <v>106.18421052631579</v>
      </c>
      <c r="L66" s="13">
        <f>CompanyData[[#This Row],[Number of Products]]/SUM(CompanyData[Number of Products])</f>
        <v>2.3177798109179628E-3</v>
      </c>
    </row>
    <row r="67" spans="2:12">
      <c r="B67" t="s">
        <v>20</v>
      </c>
      <c r="C67">
        <v>6582</v>
      </c>
      <c r="D67">
        <v>5029</v>
      </c>
      <c r="E67" s="12">
        <f>CompanyData[[#This Row],[Net Margin]]/CompanyData[[#This Row],[Gross Sales]]</f>
        <v>0.7640534791856578</v>
      </c>
      <c r="F67" s="13">
        <v>-7.3574716583841793E-2</v>
      </c>
      <c r="G67" s="13">
        <f>CompanyData[[#This Row],[Gross Sales]]/SUM(CompanyData[Gross Sales])</f>
        <v>1.310359243885687E-2</v>
      </c>
      <c r="H67" s="13">
        <v>1.294096322898943E-2</v>
      </c>
      <c r="I67" s="15">
        <f>CompanyData[[#This Row],[Gross Sales Share]]/CompanyData[[#This Row],[Market Share]]</f>
        <v>1.0125670096568338</v>
      </c>
      <c r="J67">
        <v>67</v>
      </c>
      <c r="K67" s="14">
        <f>CompanyData[[#This Row],[Gross Sales]]/CompanyData[[#This Row],[Number of Products]]</f>
        <v>98.238805970149258</v>
      </c>
      <c r="L67" s="13">
        <f>CompanyData[[#This Row],[Number of Products]]/SUM(CompanyData[Number of Products])</f>
        <v>4.086611771881671E-3</v>
      </c>
    </row>
    <row r="68" spans="2:12">
      <c r="B68" t="s">
        <v>67</v>
      </c>
      <c r="C68">
        <v>6451</v>
      </c>
      <c r="D68">
        <v>582</v>
      </c>
      <c r="E68" s="12">
        <f>CompanyData[[#This Row],[Net Margin]]/CompanyData[[#This Row],[Gross Sales]]</f>
        <v>9.02185707642226E-2</v>
      </c>
      <c r="F68" s="13">
        <v>-6.7106514713462406E-2</v>
      </c>
      <c r="G68" s="13">
        <f>CompanyData[[#This Row],[Gross Sales]]/SUM(CompanyData[Gross Sales])</f>
        <v>1.2842794716357591E-2</v>
      </c>
      <c r="H68" s="13">
        <v>1.2661526286786099E-2</v>
      </c>
      <c r="I68" s="15">
        <f>CompanyData[[#This Row],[Gross Sales Share]]/CompanyData[[#This Row],[Market Share]]</f>
        <v>1.0143164753968616</v>
      </c>
      <c r="J68">
        <v>44</v>
      </c>
      <c r="K68" s="14">
        <f>CompanyData[[#This Row],[Gross Sales]]/CompanyData[[#This Row],[Number of Products]]</f>
        <v>146.61363636363637</v>
      </c>
      <c r="L68" s="13">
        <f>CompanyData[[#This Row],[Number of Products]]/SUM(CompanyData[Number of Products])</f>
        <v>2.6837450442207989E-3</v>
      </c>
    </row>
    <row r="69" spans="2:12">
      <c r="B69" t="s">
        <v>80</v>
      </c>
      <c r="C69">
        <v>4140</v>
      </c>
      <c r="D69">
        <v>1813</v>
      </c>
      <c r="E69" s="12">
        <f>CompanyData[[#This Row],[Net Margin]]/CompanyData[[#This Row],[Gross Sales]]</f>
        <v>0.43792270531400967</v>
      </c>
      <c r="F69" s="13">
        <v>-2.3924489364423665E-2</v>
      </c>
      <c r="G69" s="13">
        <f>CompanyData[[#This Row],[Gross Sales]]/SUM(CompanyData[Gross Sales])</f>
        <v>8.2420043599008563E-3</v>
      </c>
      <c r="H69" s="13">
        <v>8.1254648356781627E-3</v>
      </c>
      <c r="I69" s="15">
        <f>CompanyData[[#This Row],[Gross Sales Share]]/CompanyData[[#This Row],[Market Share]]</f>
        <v>1.0143425055156203</v>
      </c>
      <c r="J69">
        <v>223</v>
      </c>
      <c r="K69" s="14">
        <f>CompanyData[[#This Row],[Gross Sales]]/CompanyData[[#This Row],[Number of Products]]</f>
        <v>18.565022421524663</v>
      </c>
      <c r="L69" s="13">
        <f>CompanyData[[#This Row],[Number of Products]]/SUM(CompanyData[Number of Products])</f>
        <v>1.3601707837755413E-2</v>
      </c>
    </row>
    <row r="70" spans="2:12">
      <c r="B70" t="s">
        <v>28</v>
      </c>
      <c r="C70">
        <v>4268</v>
      </c>
      <c r="D70">
        <v>3627</v>
      </c>
      <c r="E70" s="12">
        <f>CompanyData[[#This Row],[Net Margin]]/CompanyData[[#This Row],[Gross Sales]]</f>
        <v>0.84981255857544513</v>
      </c>
      <c r="F70" s="13">
        <v>5.0729943873568384E-3</v>
      </c>
      <c r="G70" s="13">
        <f>CompanyData[[#This Row],[Gross Sales]]/SUM(CompanyData[Gross Sales])</f>
        <v>8.4968296154726702E-3</v>
      </c>
      <c r="H70" s="13">
        <v>8.3704410462049524E-3</v>
      </c>
      <c r="I70" s="15">
        <f>CompanyData[[#This Row],[Gross Sales Share]]/CompanyData[[#This Row],[Market Share]]</f>
        <v>1.015099391844474</v>
      </c>
      <c r="J70">
        <v>106</v>
      </c>
      <c r="K70" s="14">
        <f>CompanyData[[#This Row],[Gross Sales]]/CompanyData[[#This Row],[Number of Products]]</f>
        <v>40.264150943396224</v>
      </c>
      <c r="L70" s="13">
        <f>CompanyData[[#This Row],[Number of Products]]/SUM(CompanyData[Number of Products])</f>
        <v>6.4653857883501071E-3</v>
      </c>
    </row>
    <row r="71" spans="2:12">
      <c r="B71" t="s">
        <v>64</v>
      </c>
      <c r="C71">
        <v>4785</v>
      </c>
      <c r="D71">
        <v>2972</v>
      </c>
      <c r="E71" s="12">
        <f>CompanyData[[#This Row],[Net Margin]]/CompanyData[[#This Row],[Gross Sales]]</f>
        <v>0.62110762800417973</v>
      </c>
      <c r="F71" s="13">
        <v>-7.4418815570334237E-2</v>
      </c>
      <c r="G71" s="13">
        <f>CompanyData[[#This Row],[Gross Sales]]/SUM(CompanyData[Gross Sales])</f>
        <v>9.5260847493057015E-3</v>
      </c>
      <c r="H71" s="13">
        <v>9.3572173682222679E-3</v>
      </c>
      <c r="I71" s="15">
        <f>CompanyData[[#This Row],[Gross Sales Share]]/CompanyData[[#This Row],[Market Share]]</f>
        <v>1.0180467519817289</v>
      </c>
      <c r="J71">
        <v>144</v>
      </c>
      <c r="K71" s="14">
        <f>CompanyData[[#This Row],[Gross Sales]]/CompanyData[[#This Row],[Number of Products]]</f>
        <v>33.229166666666664</v>
      </c>
      <c r="L71" s="13">
        <f>CompanyData[[#This Row],[Number of Products]]/SUM(CompanyData[Number of Products])</f>
        <v>8.78316559926807E-3</v>
      </c>
    </row>
    <row r="72" spans="2:12">
      <c r="B72" t="s">
        <v>50</v>
      </c>
      <c r="C72">
        <v>7740</v>
      </c>
      <c r="D72">
        <v>4490</v>
      </c>
      <c r="E72" s="12">
        <f>CompanyData[[#This Row],[Net Margin]]/CompanyData[[#This Row],[Gross Sales]]</f>
        <v>0.58010335917312661</v>
      </c>
      <c r="F72" s="13">
        <v>5.9794617316696719E-2</v>
      </c>
      <c r="G72" s="13">
        <f>CompanyData[[#This Row],[Gross Sales]]/SUM(CompanyData[Gross Sales])</f>
        <v>1.5408964672858124E-2</v>
      </c>
      <c r="H72" s="13">
        <v>1.5135646059048893E-2</v>
      </c>
      <c r="I72" s="15">
        <f>CompanyData[[#This Row],[Gross Sales Share]]/CompanyData[[#This Row],[Market Share]]</f>
        <v>1.0180579416790621</v>
      </c>
      <c r="J72">
        <v>65</v>
      </c>
      <c r="K72" s="14">
        <f>CompanyData[[#This Row],[Gross Sales]]/CompanyData[[#This Row],[Number of Products]]</f>
        <v>119.07692307692308</v>
      </c>
      <c r="L72" s="13">
        <f>CompanyData[[#This Row],[Number of Products]]/SUM(CompanyData[Number of Products])</f>
        <v>3.9646233607807261E-3</v>
      </c>
    </row>
    <row r="73" spans="2:12">
      <c r="B73" t="s">
        <v>35</v>
      </c>
      <c r="C73">
        <v>6792</v>
      </c>
      <c r="D73">
        <v>3551</v>
      </c>
      <c r="E73" s="12">
        <f>CompanyData[[#This Row],[Net Margin]]/CompanyData[[#This Row],[Gross Sales]]</f>
        <v>0.52282096584216731</v>
      </c>
      <c r="F73" s="13">
        <v>9.5778910592020955E-2</v>
      </c>
      <c r="G73" s="13">
        <f>CompanyData[[#This Row],[Gross Sales]]/SUM(CompanyData[Gross Sales])</f>
        <v>1.3521665123779378E-2</v>
      </c>
      <c r="H73" s="13">
        <v>1.3274028318359611E-2</v>
      </c>
      <c r="I73" s="15">
        <f>CompanyData[[#This Row],[Gross Sales Share]]/CompanyData[[#This Row],[Market Share]]</f>
        <v>1.0186557388217452</v>
      </c>
      <c r="J73">
        <v>127</v>
      </c>
      <c r="K73" s="14">
        <f>CompanyData[[#This Row],[Gross Sales]]/CompanyData[[#This Row],[Number of Products]]</f>
        <v>53.480314960629919</v>
      </c>
      <c r="L73" s="13">
        <f>CompanyData[[#This Row],[Number of Products]]/SUM(CompanyData[Number of Products])</f>
        <v>7.7462641049100339E-3</v>
      </c>
    </row>
    <row r="74" spans="2:12">
      <c r="B74" t="s">
        <v>21</v>
      </c>
      <c r="C74">
        <v>4542</v>
      </c>
      <c r="D74">
        <v>3677</v>
      </c>
      <c r="E74" s="12">
        <f>CompanyData[[#This Row],[Net Margin]]/CompanyData[[#This Row],[Gross Sales]]</f>
        <v>0.80955526199911931</v>
      </c>
      <c r="F74" s="13">
        <v>-5.909883916039687E-2</v>
      </c>
      <c r="G74" s="13">
        <f>CompanyData[[#This Row],[Gross Sales]]/SUM(CompanyData[Gross Sales])</f>
        <v>9.042314928181085E-3</v>
      </c>
      <c r="H74" s="13">
        <v>8.8489390629939452E-3</v>
      </c>
      <c r="I74" s="15">
        <f>CompanyData[[#This Row],[Gross Sales Share]]/CompanyData[[#This Row],[Market Share]]</f>
        <v>1.021852999982318</v>
      </c>
      <c r="J74">
        <v>199</v>
      </c>
      <c r="K74" s="14">
        <f>CompanyData[[#This Row],[Gross Sales]]/CompanyData[[#This Row],[Number of Products]]</f>
        <v>22.824120603015075</v>
      </c>
      <c r="L74" s="13">
        <f>CompanyData[[#This Row],[Number of Products]]/SUM(CompanyData[Number of Products])</f>
        <v>1.2137846904544069E-2</v>
      </c>
    </row>
    <row r="75" spans="2:12">
      <c r="B75" t="s">
        <v>43</v>
      </c>
      <c r="C75">
        <v>4563</v>
      </c>
      <c r="D75">
        <v>1281</v>
      </c>
      <c r="E75" s="12">
        <f>CompanyData[[#This Row],[Net Margin]]/CompanyData[[#This Row],[Gross Sales]]</f>
        <v>0.28073635765943461</v>
      </c>
      <c r="F75" s="13">
        <v>-2.5213382638927515E-2</v>
      </c>
      <c r="G75" s="13">
        <f>CompanyData[[#This Row],[Gross Sales]]/SUM(CompanyData[Gross Sales])</f>
        <v>9.0841221966733356E-3</v>
      </c>
      <c r="H75" s="13">
        <v>8.821304424731613E-3</v>
      </c>
      <c r="I75" s="15">
        <f>CompanyData[[#This Row],[Gross Sales Share]]/CompanyData[[#This Row],[Market Share]]</f>
        <v>1.0297935270440142</v>
      </c>
      <c r="J75">
        <v>56</v>
      </c>
      <c r="K75" s="14">
        <f>CompanyData[[#This Row],[Gross Sales]]/CompanyData[[#This Row],[Number of Products]]</f>
        <v>81.482142857142861</v>
      </c>
      <c r="L75" s="13">
        <f>CompanyData[[#This Row],[Number of Products]]/SUM(CompanyData[Number of Products])</f>
        <v>3.4156755108264714E-3</v>
      </c>
    </row>
    <row r="76" spans="2:12">
      <c r="B76" t="s">
        <v>17</v>
      </c>
      <c r="C76">
        <v>6818</v>
      </c>
      <c r="D76">
        <v>3010</v>
      </c>
      <c r="E76" s="12">
        <f>CompanyData[[#This Row],[Net Margin]]/CompanyData[[#This Row],[Gross Sales]]</f>
        <v>0.44147843942505133</v>
      </c>
      <c r="F76" s="13">
        <v>4.7832379857498053E-2</v>
      </c>
      <c r="G76" s="13">
        <f>CompanyData[[#This Row],[Gross Sales]]/SUM(CompanyData[Gross Sales])</f>
        <v>1.3573426503817402E-2</v>
      </c>
      <c r="H76" s="13">
        <v>1.3145709321702044E-2</v>
      </c>
      <c r="I76" s="15">
        <f>CompanyData[[#This Row],[Gross Sales Share]]/CompanyData[[#This Row],[Market Share]]</f>
        <v>1.0325366377460703</v>
      </c>
      <c r="J76">
        <v>101</v>
      </c>
      <c r="K76" s="14">
        <f>CompanyData[[#This Row],[Gross Sales]]/CompanyData[[#This Row],[Number of Products]]</f>
        <v>67.504950495049499</v>
      </c>
      <c r="L76" s="13">
        <f>CompanyData[[#This Row],[Number of Products]]/SUM(CompanyData[Number of Products])</f>
        <v>6.1604147605977431E-3</v>
      </c>
    </row>
    <row r="77" spans="2:12">
      <c r="B77" t="s">
        <v>65</v>
      </c>
      <c r="C77">
        <v>6714</v>
      </c>
      <c r="D77">
        <v>-587</v>
      </c>
      <c r="E77" s="12">
        <f>CompanyData[[#This Row],[Net Margin]]/CompanyData[[#This Row],[Gross Sales]]</f>
        <v>-8.7429252308608874E-2</v>
      </c>
      <c r="F77" s="13">
        <v>-1.7652741269434391E-2</v>
      </c>
      <c r="G77" s="13">
        <f>CompanyData[[#This Row],[Gross Sales]]/SUM(CompanyData[Gross Sales])</f>
        <v>1.3366380983665303E-2</v>
      </c>
      <c r="H77" s="13">
        <v>1.2901007168384E-2</v>
      </c>
      <c r="I77" s="15">
        <f>CompanyData[[#This Row],[Gross Sales Share]]/CompanyData[[#This Row],[Market Share]]</f>
        <v>1.0360726731802596</v>
      </c>
      <c r="J77">
        <v>495</v>
      </c>
      <c r="K77" s="14">
        <f>CompanyData[[#This Row],[Gross Sales]]/CompanyData[[#This Row],[Number of Products]]</f>
        <v>13.563636363636364</v>
      </c>
      <c r="L77" s="13">
        <f>CompanyData[[#This Row],[Number of Products]]/SUM(CompanyData[Number of Products])</f>
        <v>3.0192131747483988E-2</v>
      </c>
    </row>
    <row r="78" spans="2:12">
      <c r="B78" t="s">
        <v>59</v>
      </c>
      <c r="C78">
        <v>8027</v>
      </c>
      <c r="D78">
        <v>1566</v>
      </c>
      <c r="E78" s="12">
        <f>CompanyData[[#This Row],[Net Margin]]/CompanyData[[#This Row],[Gross Sales]]</f>
        <v>0.19509156596486857</v>
      </c>
      <c r="F78" s="13">
        <v>-8.0506829523127377E-2</v>
      </c>
      <c r="G78" s="13">
        <f>CompanyData[[#This Row],[Gross Sales]]/SUM(CompanyData[Gross Sales])</f>
        <v>1.598033067558555E-2</v>
      </c>
      <c r="H78" s="13">
        <v>1.5419549383040472E-2</v>
      </c>
      <c r="I78" s="15">
        <f>CompanyData[[#This Row],[Gross Sales Share]]/CompanyData[[#This Row],[Market Share]]</f>
        <v>1.0363682023783305</v>
      </c>
      <c r="J78">
        <v>205</v>
      </c>
      <c r="K78" s="14">
        <f>CompanyData[[#This Row],[Gross Sales]]/CompanyData[[#This Row],[Number of Products]]</f>
        <v>39.15609756097561</v>
      </c>
      <c r="L78" s="13">
        <f>CompanyData[[#This Row],[Number of Products]]/SUM(CompanyData[Number of Products])</f>
        <v>1.2503812137846905E-2</v>
      </c>
    </row>
    <row r="79" spans="2:12">
      <c r="B79" t="s">
        <v>88</v>
      </c>
      <c r="C79">
        <v>5903</v>
      </c>
      <c r="D79">
        <v>-125</v>
      </c>
      <c r="E79" s="12">
        <f>CompanyData[[#This Row],[Net Margin]]/CompanyData[[#This Row],[Gross Sales]]</f>
        <v>-2.1175673386413688E-2</v>
      </c>
      <c r="F79" s="13">
        <v>-1.3098281399947731E-2</v>
      </c>
      <c r="G79" s="13">
        <f>CompanyData[[#This Row],[Gross Sales]]/SUM(CompanyData[Gross Sales])</f>
        <v>1.1751824090940763E-2</v>
      </c>
      <c r="H79" s="13">
        <v>1.1309799263751577E-2</v>
      </c>
      <c r="I79" s="15">
        <f>CompanyData[[#This Row],[Gross Sales Share]]/CompanyData[[#This Row],[Market Share]]</f>
        <v>1.0390833485971671</v>
      </c>
      <c r="J79">
        <v>458</v>
      </c>
      <c r="K79" s="14">
        <f>CompanyData[[#This Row],[Gross Sales]]/CompanyData[[#This Row],[Number of Products]]</f>
        <v>12.888646288209607</v>
      </c>
      <c r="L79" s="13">
        <f>CompanyData[[#This Row],[Number of Products]]/SUM(CompanyData[Number of Products])</f>
        <v>2.7935346142116499E-2</v>
      </c>
    </row>
    <row r="80" spans="2:12">
      <c r="B80" t="s">
        <v>34</v>
      </c>
      <c r="C80">
        <v>6920</v>
      </c>
      <c r="D80">
        <v>6429</v>
      </c>
      <c r="E80" s="12">
        <f>CompanyData[[#This Row],[Net Margin]]/CompanyData[[#This Row],[Gross Sales]]</f>
        <v>0.92904624277456649</v>
      </c>
      <c r="F80" s="13">
        <v>-1.3974431213467337E-2</v>
      </c>
      <c r="G80" s="13">
        <f>CompanyData[[#This Row],[Gross Sales]]/SUM(CompanyData[Gross Sales])</f>
        <v>1.3776490379351192E-2</v>
      </c>
      <c r="H80" s="13">
        <v>1.323154360375926E-2</v>
      </c>
      <c r="I80" s="15">
        <f>CompanyData[[#This Row],[Gross Sales Share]]/CompanyData[[#This Row],[Market Share]]</f>
        <v>1.0411854271815351</v>
      </c>
      <c r="J80">
        <v>253</v>
      </c>
      <c r="K80" s="14">
        <f>CompanyData[[#This Row],[Gross Sales]]/CompanyData[[#This Row],[Number of Products]]</f>
        <v>27.351778656126481</v>
      </c>
      <c r="L80" s="13">
        <f>CompanyData[[#This Row],[Number of Products]]/SUM(CompanyData[Number of Products])</f>
        <v>1.5431534004269594E-2</v>
      </c>
    </row>
    <row r="81" spans="2:12">
      <c r="B81" t="s">
        <v>91</v>
      </c>
      <c r="C81">
        <v>4714</v>
      </c>
      <c r="D81">
        <v>443</v>
      </c>
      <c r="E81" s="12">
        <f>CompanyData[[#This Row],[Net Margin]]/CompanyData[[#This Row],[Gross Sales]]</f>
        <v>9.3975392448027148E-2</v>
      </c>
      <c r="F81" s="13">
        <v>-8.3321888467901117E-2</v>
      </c>
      <c r="G81" s="13">
        <f>CompanyData[[#This Row],[Gross Sales]]/SUM(CompanyData[Gross Sales])</f>
        <v>9.3847363653557104E-3</v>
      </c>
      <c r="H81" s="13">
        <v>8.9841245174554288E-3</v>
      </c>
      <c r="I81" s="15">
        <f>CompanyData[[#This Row],[Gross Sales Share]]/CompanyData[[#This Row],[Market Share]]</f>
        <v>1.0445910836522718</v>
      </c>
      <c r="J81">
        <v>84</v>
      </c>
      <c r="K81" s="14">
        <f>CompanyData[[#This Row],[Gross Sales]]/CompanyData[[#This Row],[Number of Products]]</f>
        <v>56.11904761904762</v>
      </c>
      <c r="L81" s="13">
        <f>CompanyData[[#This Row],[Number of Products]]/SUM(CompanyData[Number of Products])</f>
        <v>5.123513266239707E-3</v>
      </c>
    </row>
    <row r="82" spans="2:12">
      <c r="B82" t="s">
        <v>25</v>
      </c>
      <c r="C82">
        <v>4416</v>
      </c>
      <c r="D82">
        <v>873</v>
      </c>
      <c r="E82" s="12">
        <f>CompanyData[[#This Row],[Net Margin]]/CompanyData[[#This Row],[Gross Sales]]</f>
        <v>0.19769021739130435</v>
      </c>
      <c r="F82" s="13">
        <v>5.8338083306861133E-3</v>
      </c>
      <c r="G82" s="13">
        <f>CompanyData[[#This Row],[Gross Sales]]/SUM(CompanyData[Gross Sales])</f>
        <v>8.7914713172275814E-3</v>
      </c>
      <c r="H82" s="13">
        <v>8.4117965635573735E-3</v>
      </c>
      <c r="I82" s="15">
        <f>CompanyData[[#This Row],[Gross Sales Share]]/CompanyData[[#This Row],[Market Share]]</f>
        <v>1.0451359885847789</v>
      </c>
      <c r="J82">
        <v>178</v>
      </c>
      <c r="K82" s="14">
        <f>CompanyData[[#This Row],[Gross Sales]]/CompanyData[[#This Row],[Number of Products]]</f>
        <v>24.808988764044944</v>
      </c>
      <c r="L82" s="13">
        <f>CompanyData[[#This Row],[Number of Products]]/SUM(CompanyData[Number of Products])</f>
        <v>1.0856968587984142E-2</v>
      </c>
    </row>
    <row r="83" spans="2:12">
      <c r="B83" t="s">
        <v>100</v>
      </c>
      <c r="C83">
        <v>6015</v>
      </c>
      <c r="D83">
        <v>5702</v>
      </c>
      <c r="E83" s="12">
        <f>CompanyData[[#This Row],[Net Margin]]/CompanyData[[#This Row],[Gross Sales]]</f>
        <v>0.94796342477140483</v>
      </c>
      <c r="F83" s="13">
        <v>-9.0617236460542427E-2</v>
      </c>
      <c r="G83" s="13">
        <f>CompanyData[[#This Row],[Gross Sales]]/SUM(CompanyData[Gross Sales])</f>
        <v>1.19747961895661E-2</v>
      </c>
      <c r="H83" s="13">
        <v>1.1445585621510573E-2</v>
      </c>
      <c r="I83" s="15">
        <f>CompanyData[[#This Row],[Gross Sales Share]]/CompanyData[[#This Row],[Market Share]]</f>
        <v>1.0462370896130417</v>
      </c>
      <c r="J83">
        <v>278</v>
      </c>
      <c r="K83" s="14">
        <f>CompanyData[[#This Row],[Gross Sales]]/CompanyData[[#This Row],[Number of Products]]</f>
        <v>21.636690647482013</v>
      </c>
      <c r="L83" s="13">
        <f>CompanyData[[#This Row],[Number of Products]]/SUM(CompanyData[Number of Products])</f>
        <v>1.6956389143031412E-2</v>
      </c>
    </row>
    <row r="84" spans="2:12">
      <c r="B84" t="s">
        <v>55</v>
      </c>
      <c r="C84">
        <v>5540</v>
      </c>
      <c r="D84">
        <v>443</v>
      </c>
      <c r="E84" s="12">
        <f>CompanyData[[#This Row],[Net Margin]]/CompanyData[[#This Row],[Gross Sales]]</f>
        <v>7.9963898916967507E-2</v>
      </c>
      <c r="F84" s="13">
        <v>-5.9783476758698044E-2</v>
      </c>
      <c r="G84" s="13">
        <f>CompanyData[[#This Row],[Gross Sales]]/SUM(CompanyData[Gross Sales])</f>
        <v>1.1029155592717572E-2</v>
      </c>
      <c r="H84" s="13">
        <v>1.052487555914924E-2</v>
      </c>
      <c r="I84" s="15">
        <f>CompanyData[[#This Row],[Gross Sales Share]]/CompanyData[[#This Row],[Market Share]]</f>
        <v>1.0479131587574888</v>
      </c>
      <c r="J84">
        <v>65</v>
      </c>
      <c r="K84" s="14">
        <f>CompanyData[[#This Row],[Gross Sales]]/CompanyData[[#This Row],[Number of Products]]</f>
        <v>85.230769230769226</v>
      </c>
      <c r="L84" s="13">
        <f>CompanyData[[#This Row],[Number of Products]]/SUM(CompanyData[Number of Products])</f>
        <v>3.9646233607807261E-3</v>
      </c>
    </row>
    <row r="85" spans="2:12">
      <c r="B85" t="s">
        <v>87</v>
      </c>
      <c r="C85">
        <v>4737</v>
      </c>
      <c r="D85">
        <v>3381</v>
      </c>
      <c r="E85" s="12">
        <f>CompanyData[[#This Row],[Net Margin]]/CompanyData[[#This Row],[Gross Sales]]</f>
        <v>0.71374287523749214</v>
      </c>
      <c r="F85" s="13">
        <v>3.3000737327201851E-2</v>
      </c>
      <c r="G85" s="13">
        <f>CompanyData[[#This Row],[Gross Sales]]/SUM(CompanyData[Gross Sales])</f>
        <v>9.4305252784662712E-3</v>
      </c>
      <c r="H85" s="13">
        <v>8.9834192519326669E-3</v>
      </c>
      <c r="I85" s="15">
        <f>CompanyData[[#This Row],[Gross Sales Share]]/CompanyData[[#This Row],[Market Share]]</f>
        <v>1.0497701391858578</v>
      </c>
      <c r="J85">
        <v>235</v>
      </c>
      <c r="K85" s="14">
        <f>CompanyData[[#This Row],[Gross Sales]]/CompanyData[[#This Row],[Number of Products]]</f>
        <v>20.157446808510638</v>
      </c>
      <c r="L85" s="13">
        <f>CompanyData[[#This Row],[Number of Products]]/SUM(CompanyData[Number of Products])</f>
        <v>1.4333638304361086E-2</v>
      </c>
    </row>
    <row r="86" spans="2:12">
      <c r="B86" t="s">
        <v>78</v>
      </c>
      <c r="C86">
        <v>4577</v>
      </c>
      <c r="D86">
        <v>3919</v>
      </c>
      <c r="E86" s="12">
        <f>CompanyData[[#This Row],[Net Margin]]/CompanyData[[#This Row],[Gross Sales]]</f>
        <v>0.85623771029058338</v>
      </c>
      <c r="F86" s="13">
        <v>6.4513054339985082E-2</v>
      </c>
      <c r="G86" s="13">
        <f>CompanyData[[#This Row],[Gross Sales]]/SUM(CompanyData[Gross Sales])</f>
        <v>9.1119937090015039E-3</v>
      </c>
      <c r="H86" s="13">
        <v>8.6793036962917094E-3</v>
      </c>
      <c r="I86" s="15">
        <f>CompanyData[[#This Row],[Gross Sales Share]]/CompanyData[[#This Row],[Market Share]]</f>
        <v>1.0498530789854335</v>
      </c>
      <c r="J86">
        <v>225</v>
      </c>
      <c r="K86" s="14">
        <f>CompanyData[[#This Row],[Gross Sales]]/CompanyData[[#This Row],[Number of Products]]</f>
        <v>20.342222222222222</v>
      </c>
      <c r="L86" s="13">
        <f>CompanyData[[#This Row],[Number of Products]]/SUM(CompanyData[Number of Products])</f>
        <v>1.3723696248856358E-2</v>
      </c>
    </row>
    <row r="87" spans="2:12">
      <c r="B87" t="s">
        <v>95</v>
      </c>
      <c r="C87">
        <v>7036</v>
      </c>
      <c r="D87">
        <v>5957</v>
      </c>
      <c r="E87" s="12">
        <f>CompanyData[[#This Row],[Net Margin]]/CompanyData[[#This Row],[Gross Sales]]</f>
        <v>0.84664582148948264</v>
      </c>
      <c r="F87" s="13">
        <v>8.7083281829894693E-2</v>
      </c>
      <c r="G87" s="13">
        <f>CompanyData[[#This Row],[Gross Sales]]/SUM(CompanyData[Gross Sales])</f>
        <v>1.4007425767213148E-2</v>
      </c>
      <c r="H87" s="13">
        <v>1.333235663290863E-2</v>
      </c>
      <c r="I87" s="15">
        <f>CompanyData[[#This Row],[Gross Sales Share]]/CompanyData[[#This Row],[Market Share]]</f>
        <v>1.0506338941337816</v>
      </c>
      <c r="J87">
        <v>80</v>
      </c>
      <c r="K87" s="14">
        <f>CompanyData[[#This Row],[Gross Sales]]/CompanyData[[#This Row],[Number of Products]]</f>
        <v>87.95</v>
      </c>
      <c r="L87" s="13">
        <f>CompanyData[[#This Row],[Number of Products]]/SUM(CompanyData[Number of Products])</f>
        <v>4.8795364440378164E-3</v>
      </c>
    </row>
    <row r="88" spans="2:12">
      <c r="B88" t="s">
        <v>4</v>
      </c>
      <c r="C88">
        <v>4285</v>
      </c>
      <c r="D88">
        <v>6486</v>
      </c>
      <c r="E88" s="12">
        <f>CompanyData[[#This Row],[Net Margin]]/CompanyData[[#This Row],[Gross Sales]]</f>
        <v>1.5136522753792299</v>
      </c>
      <c r="F88" s="13">
        <v>-4.0104971869319717E-2</v>
      </c>
      <c r="G88" s="13">
        <f>CompanyData[[#This Row],[Gross Sales]]/SUM(CompanyData[Gross Sales])</f>
        <v>8.5306735947283021E-3</v>
      </c>
      <c r="H88" s="13">
        <v>8.1014742827974391E-3</v>
      </c>
      <c r="I88" s="15">
        <f>CompanyData[[#This Row],[Gross Sales Share]]/CompanyData[[#This Row],[Market Share]]</f>
        <v>1.0529779268499586</v>
      </c>
      <c r="J88">
        <v>116</v>
      </c>
      <c r="K88" s="14">
        <f>CompanyData[[#This Row],[Gross Sales]]/CompanyData[[#This Row],[Number of Products]]</f>
        <v>36.939655172413794</v>
      </c>
      <c r="L88" s="13">
        <f>CompanyData[[#This Row],[Number of Products]]/SUM(CompanyData[Number of Products])</f>
        <v>7.0753278438548334E-3</v>
      </c>
    </row>
    <row r="89" spans="2:12">
      <c r="B89" t="s">
        <v>24</v>
      </c>
      <c r="C89">
        <v>5596</v>
      </c>
      <c r="D89">
        <v>-41</v>
      </c>
      <c r="E89" s="12">
        <f>CompanyData[[#This Row],[Net Margin]]/CompanyData[[#This Row],[Gross Sales]]</f>
        <v>-7.3266619013581131E-3</v>
      </c>
      <c r="F89" s="13">
        <v>9.4661624877441231E-3</v>
      </c>
      <c r="G89" s="13">
        <f>CompanyData[[#This Row],[Gross Sales]]/SUM(CompanyData[Gross Sales])</f>
        <v>1.1140641642030241E-2</v>
      </c>
      <c r="H89" s="13">
        <v>1.0565447790025504E-2</v>
      </c>
      <c r="I89" s="15">
        <f>CompanyData[[#This Row],[Gross Sales Share]]/CompanyData[[#This Row],[Market Share]]</f>
        <v>1.0544410292337785</v>
      </c>
      <c r="J89">
        <v>90</v>
      </c>
      <c r="K89" s="14">
        <f>CompanyData[[#This Row],[Gross Sales]]/CompanyData[[#This Row],[Number of Products]]</f>
        <v>62.177777777777777</v>
      </c>
      <c r="L89" s="13">
        <f>CompanyData[[#This Row],[Number of Products]]/SUM(CompanyData[Number of Products])</f>
        <v>5.4894784995425435E-3</v>
      </c>
    </row>
    <row r="90" spans="2:12">
      <c r="B90" t="s">
        <v>42</v>
      </c>
      <c r="C90">
        <v>4632</v>
      </c>
      <c r="D90">
        <v>1457</v>
      </c>
      <c r="E90" s="12">
        <f>CompanyData[[#This Row],[Net Margin]]/CompanyData[[#This Row],[Gross Sales]]</f>
        <v>0.31455094991364424</v>
      </c>
      <c r="F90" s="13">
        <v>-8.2516986237894593E-2</v>
      </c>
      <c r="G90" s="13">
        <f>CompanyData[[#This Row],[Gross Sales]]/SUM(CompanyData[Gross Sales])</f>
        <v>9.2214889360050165E-3</v>
      </c>
      <c r="H90" s="13">
        <v>8.7214344701345165E-3</v>
      </c>
      <c r="I90" s="15">
        <f>CompanyData[[#This Row],[Gross Sales Share]]/CompanyData[[#This Row],[Market Share]]</f>
        <v>1.0573362636138441</v>
      </c>
      <c r="J90">
        <v>33</v>
      </c>
      <c r="K90" s="14">
        <f>CompanyData[[#This Row],[Gross Sales]]/CompanyData[[#This Row],[Number of Products]]</f>
        <v>140.36363636363637</v>
      </c>
      <c r="L90" s="13">
        <f>CompanyData[[#This Row],[Number of Products]]/SUM(CompanyData[Number of Products])</f>
        <v>2.0128087831655993E-3</v>
      </c>
    </row>
    <row r="91" spans="2:12">
      <c r="B91" t="s">
        <v>8</v>
      </c>
      <c r="C91">
        <v>7919</v>
      </c>
      <c r="D91">
        <v>913</v>
      </c>
      <c r="E91" s="12">
        <f>CompanyData[[#This Row],[Net Margin]]/CompanyData[[#This Row],[Gross Sales]]</f>
        <v>0.11529233489076904</v>
      </c>
      <c r="F91" s="13">
        <v>-9.8890665780765663E-2</v>
      </c>
      <c r="G91" s="13">
        <f>CompanyData[[#This Row],[Gross Sales]]/SUM(CompanyData[Gross Sales])</f>
        <v>1.5765321866196832E-2</v>
      </c>
      <c r="H91" s="13">
        <v>1.4880994310146396E-2</v>
      </c>
      <c r="I91" s="15">
        <f>CompanyData[[#This Row],[Gross Sales Share]]/CompanyData[[#This Row],[Market Share]]</f>
        <v>1.05942664432359</v>
      </c>
      <c r="J91">
        <v>705</v>
      </c>
      <c r="K91" s="14">
        <f>CompanyData[[#This Row],[Gross Sales]]/CompanyData[[#This Row],[Number of Products]]</f>
        <v>11.232624113475177</v>
      </c>
      <c r="L91" s="13">
        <f>CompanyData[[#This Row],[Number of Products]]/SUM(CompanyData[Number of Products])</f>
        <v>4.3000914913083256E-2</v>
      </c>
    </row>
    <row r="92" spans="2:12">
      <c r="B92" t="s">
        <v>47</v>
      </c>
      <c r="C92">
        <v>5650</v>
      </c>
      <c r="D92">
        <v>800</v>
      </c>
      <c r="E92" s="12">
        <f>CompanyData[[#This Row],[Net Margin]]/CompanyData[[#This Row],[Gross Sales]]</f>
        <v>0.1415929203539823</v>
      </c>
      <c r="F92" s="13">
        <v>-2.0594526645525441E-2</v>
      </c>
      <c r="G92" s="13">
        <f>CompanyData[[#This Row],[Gross Sales]]/SUM(CompanyData[Gross Sales])</f>
        <v>1.12481460467246E-2</v>
      </c>
      <c r="H92" s="13">
        <v>1.0570870979505181E-2</v>
      </c>
      <c r="I92" s="15">
        <f>CompanyData[[#This Row],[Gross Sales Share]]/CompanyData[[#This Row],[Market Share]]</f>
        <v>1.0640699397932791</v>
      </c>
      <c r="J92">
        <v>173</v>
      </c>
      <c r="K92" s="14">
        <f>CompanyData[[#This Row],[Gross Sales]]/CompanyData[[#This Row],[Number of Products]]</f>
        <v>32.658959537572251</v>
      </c>
      <c r="L92" s="13">
        <f>CompanyData[[#This Row],[Number of Products]]/SUM(CompanyData[Number of Products])</f>
        <v>1.0551997560231778E-2</v>
      </c>
    </row>
    <row r="93" spans="2:12">
      <c r="B93" t="s">
        <v>61</v>
      </c>
      <c r="C93">
        <v>3087</v>
      </c>
      <c r="D93">
        <v>1249</v>
      </c>
      <c r="E93" s="12">
        <f>CompanyData[[#This Row],[Net Margin]]/CompanyData[[#This Row],[Gross Sales]]</f>
        <v>0.40459993521218013</v>
      </c>
      <c r="F93" s="13">
        <v>9.5893575165678341E-2</v>
      </c>
      <c r="G93" s="13">
        <f>CompanyData[[#This Row],[Gross Sales]]/SUM(CompanyData[Gross Sales])</f>
        <v>6.1456684683608561E-3</v>
      </c>
      <c r="H93" s="13">
        <v>5.7655766243113931E-3</v>
      </c>
      <c r="I93" s="15">
        <f>CompanyData[[#This Row],[Gross Sales Share]]/CompanyData[[#This Row],[Market Share]]</f>
        <v>1.0659243417990059</v>
      </c>
      <c r="J93">
        <v>75</v>
      </c>
      <c r="K93" s="14">
        <f>CompanyData[[#This Row],[Gross Sales]]/CompanyData[[#This Row],[Number of Products]]</f>
        <v>41.16</v>
      </c>
      <c r="L93" s="13">
        <f>CompanyData[[#This Row],[Number of Products]]/SUM(CompanyData[Number of Products])</f>
        <v>4.5745654162854532E-3</v>
      </c>
    </row>
    <row r="94" spans="2:12">
      <c r="B94" t="s">
        <v>10</v>
      </c>
      <c r="C94">
        <v>5214</v>
      </c>
      <c r="D94">
        <v>3779</v>
      </c>
      <c r="E94" s="12">
        <f>CompanyData[[#This Row],[Net Margin]]/CompanyData[[#This Row],[Gross Sales]]</f>
        <v>0.72477943996931338</v>
      </c>
      <c r="F94" s="13">
        <v>4.0472927253954016E-2</v>
      </c>
      <c r="G94" s="13">
        <f>CompanyData[[#This Row],[Gross Sales]]/SUM(CompanyData[Gross Sales])</f>
        <v>1.0380147519933108E-2</v>
      </c>
      <c r="H94" s="13">
        <v>9.705392343117264E-3</v>
      </c>
      <c r="I94" s="15">
        <f>CompanyData[[#This Row],[Gross Sales Share]]/CompanyData[[#This Row],[Market Share]]</f>
        <v>1.0695237403044666</v>
      </c>
      <c r="J94">
        <v>66</v>
      </c>
      <c r="K94" s="14">
        <f>CompanyData[[#This Row],[Gross Sales]]/CompanyData[[#This Row],[Number of Products]]</f>
        <v>79</v>
      </c>
      <c r="L94" s="13">
        <f>CompanyData[[#This Row],[Number of Products]]/SUM(CompanyData[Number of Products])</f>
        <v>4.0256175663311985E-3</v>
      </c>
    </row>
    <row r="95" spans="2:12">
      <c r="B95" t="s">
        <v>31</v>
      </c>
      <c r="C95">
        <v>5442</v>
      </c>
      <c r="D95">
        <v>2671</v>
      </c>
      <c r="E95" s="12">
        <f>CompanyData[[#This Row],[Net Margin]]/CompanyData[[#This Row],[Gross Sales]]</f>
        <v>0.49081220139654541</v>
      </c>
      <c r="F95" s="13">
        <v>5.5396643388721994E-2</v>
      </c>
      <c r="G95" s="13">
        <f>CompanyData[[#This Row],[Gross Sales]]/SUM(CompanyData[Gross Sales])</f>
        <v>1.0834055006420401E-2</v>
      </c>
      <c r="H95" s="13">
        <v>1.0108141887328389E-2</v>
      </c>
      <c r="I95" s="15">
        <f>CompanyData[[#This Row],[Gross Sales Share]]/CompanyData[[#This Row],[Market Share]]</f>
        <v>1.0718146942517714</v>
      </c>
      <c r="J95">
        <v>161</v>
      </c>
      <c r="K95" s="14">
        <f>CompanyData[[#This Row],[Gross Sales]]/CompanyData[[#This Row],[Number of Products]]</f>
        <v>33.801242236024848</v>
      </c>
      <c r="L95" s="13">
        <f>CompanyData[[#This Row],[Number of Products]]/SUM(CompanyData[Number of Products])</f>
        <v>9.8200670936261052E-3</v>
      </c>
    </row>
    <row r="96" spans="2:12">
      <c r="B96" t="s">
        <v>23</v>
      </c>
      <c r="C96">
        <v>6240</v>
      </c>
      <c r="D96">
        <v>-227</v>
      </c>
      <c r="E96" s="12">
        <f>CompanyData[[#This Row],[Net Margin]]/CompanyData[[#This Row],[Gross Sales]]</f>
        <v>-3.6378205128205131E-2</v>
      </c>
      <c r="F96" s="13">
        <v>-9.764862504449652E-2</v>
      </c>
      <c r="G96" s="13">
        <f>CompanyData[[#This Row],[Gross Sales]]/SUM(CompanyData[Gross Sales])</f>
        <v>1.2422731209125929E-2</v>
      </c>
      <c r="H96" s="13">
        <v>1.1589847765694777E-2</v>
      </c>
      <c r="I96" s="15">
        <f>CompanyData[[#This Row],[Gross Sales Share]]/CompanyData[[#This Row],[Market Share]]</f>
        <v>1.0718631909813721</v>
      </c>
      <c r="J96">
        <v>44</v>
      </c>
      <c r="K96" s="14">
        <f>CompanyData[[#This Row],[Gross Sales]]/CompanyData[[#This Row],[Number of Products]]</f>
        <v>141.81818181818181</v>
      </c>
      <c r="L96" s="13">
        <f>CompanyData[[#This Row],[Number of Products]]/SUM(CompanyData[Number of Products])</f>
        <v>2.6837450442207989E-3</v>
      </c>
    </row>
    <row r="97" spans="2:12">
      <c r="B97" t="s">
        <v>52</v>
      </c>
      <c r="C97">
        <v>3188</v>
      </c>
      <c r="D97">
        <v>97</v>
      </c>
      <c r="E97" s="12">
        <f>CompanyData[[#This Row],[Net Margin]]/CompanyData[[#This Row],[Gross Sales]]</f>
        <v>3.042659974905897E-2</v>
      </c>
      <c r="F97" s="13">
        <v>-5.7399672546764639E-2</v>
      </c>
      <c r="G97" s="13">
        <f>CompanyData[[#This Row],[Gross Sales]]/SUM(CompanyData[Gross Sales])</f>
        <v>6.3467415215854913E-3</v>
      </c>
      <c r="H97" s="13">
        <v>5.9132424961106699E-3</v>
      </c>
      <c r="I97" s="15">
        <f>CompanyData[[#This Row],[Gross Sales Share]]/CompanyData[[#This Row],[Market Share]]</f>
        <v>1.0733098677688169</v>
      </c>
      <c r="J97">
        <v>87</v>
      </c>
      <c r="K97" s="14">
        <f>CompanyData[[#This Row],[Gross Sales]]/CompanyData[[#This Row],[Number of Products]]</f>
        <v>36.643678160919542</v>
      </c>
      <c r="L97" s="13">
        <f>CompanyData[[#This Row],[Number of Products]]/SUM(CompanyData[Number of Products])</f>
        <v>5.3064958828911253E-3</v>
      </c>
    </row>
    <row r="98" spans="2:12">
      <c r="B98" t="s">
        <v>29</v>
      </c>
      <c r="C98">
        <v>5142</v>
      </c>
      <c r="D98">
        <v>601</v>
      </c>
      <c r="E98" s="12">
        <f>CompanyData[[#This Row],[Net Margin]]/CompanyData[[#This Row],[Gross Sales]]</f>
        <v>0.11688059120964606</v>
      </c>
      <c r="F98" s="13">
        <v>-2.2660971476333447E-4</v>
      </c>
      <c r="G98" s="13">
        <f>CompanyData[[#This Row],[Gross Sales]]/SUM(CompanyData[Gross Sales])</f>
        <v>1.0236808313673964E-2</v>
      </c>
      <c r="H98" s="13">
        <v>9.4668521199410428E-3</v>
      </c>
      <c r="I98" s="15">
        <f>CompanyData[[#This Row],[Gross Sales Share]]/CompanyData[[#This Row],[Market Share]]</f>
        <v>1.0813318074453788</v>
      </c>
      <c r="J98">
        <v>44</v>
      </c>
      <c r="K98" s="14">
        <f>CompanyData[[#This Row],[Gross Sales]]/CompanyData[[#This Row],[Number of Products]]</f>
        <v>116.86363636363636</v>
      </c>
      <c r="L98" s="13">
        <f>CompanyData[[#This Row],[Number of Products]]/SUM(CompanyData[Number of Products])</f>
        <v>2.6837450442207989E-3</v>
      </c>
    </row>
    <row r="99" spans="2:12">
      <c r="B99" t="s">
        <v>62</v>
      </c>
      <c r="C99">
        <v>6636</v>
      </c>
      <c r="D99">
        <v>5336</v>
      </c>
      <c r="E99" s="12">
        <f>CompanyData[[#This Row],[Net Margin]]/CompanyData[[#This Row],[Gross Sales]]</f>
        <v>0.80409885473176612</v>
      </c>
      <c r="F99" s="13">
        <v>-4.6133349394977333E-2</v>
      </c>
      <c r="G99" s="13">
        <f>CompanyData[[#This Row],[Gross Sales]]/SUM(CompanyData[Gross Sales])</f>
        <v>1.3211096843551229E-2</v>
      </c>
      <c r="H99" s="13">
        <v>1.2174687016433323E-2</v>
      </c>
      <c r="I99" s="15">
        <f>CompanyData[[#This Row],[Gross Sales Share]]/CompanyData[[#This Row],[Market Share]]</f>
        <v>1.0851282522268511</v>
      </c>
      <c r="J99">
        <v>93</v>
      </c>
      <c r="K99" s="14">
        <f>CompanyData[[#This Row],[Gross Sales]]/CompanyData[[#This Row],[Number of Products]]</f>
        <v>71.354838709677423</v>
      </c>
      <c r="L99" s="13">
        <f>CompanyData[[#This Row],[Number of Products]]/SUM(CompanyData[Number of Products])</f>
        <v>5.6724611161939617E-3</v>
      </c>
    </row>
    <row r="100" spans="2:12">
      <c r="B100" t="s">
        <v>83</v>
      </c>
      <c r="C100">
        <v>5903</v>
      </c>
      <c r="D100">
        <v>1322</v>
      </c>
      <c r="E100" s="12">
        <f>CompanyData[[#This Row],[Net Margin]]/CompanyData[[#This Row],[Gross Sales]]</f>
        <v>0.22395392173471115</v>
      </c>
      <c r="F100" s="13">
        <v>-6.3063365110005321E-2</v>
      </c>
      <c r="G100" s="13">
        <f>CompanyData[[#This Row],[Gross Sales]]/SUM(CompanyData[Gross Sales])</f>
        <v>1.1751824090940763E-2</v>
      </c>
      <c r="H100" s="13">
        <v>1.0827453291187457E-2</v>
      </c>
      <c r="I100" s="15">
        <f>CompanyData[[#This Row],[Gross Sales Share]]/CompanyData[[#This Row],[Market Share]]</f>
        <v>1.0853728734628352</v>
      </c>
      <c r="J100">
        <v>205</v>
      </c>
      <c r="K100" s="14">
        <f>CompanyData[[#This Row],[Gross Sales]]/CompanyData[[#This Row],[Number of Products]]</f>
        <v>28.795121951219514</v>
      </c>
      <c r="L100" s="13">
        <f>CompanyData[[#This Row],[Number of Products]]/SUM(CompanyData[Number of Products])</f>
        <v>1.2503812137846905E-2</v>
      </c>
    </row>
    <row r="101" spans="2:12">
      <c r="B101" t="s">
        <v>77</v>
      </c>
      <c r="C101">
        <v>3236</v>
      </c>
      <c r="D101">
        <v>2073</v>
      </c>
      <c r="E101" s="12">
        <f>CompanyData[[#This Row],[Net Margin]]/CompanyData[[#This Row],[Gross Sales]]</f>
        <v>0.64060568603213841</v>
      </c>
      <c r="F101" s="13">
        <v>-2.1231755485247056E-2</v>
      </c>
      <c r="G101" s="13">
        <f>CompanyData[[#This Row],[Gross Sales]]/SUM(CompanyData[Gross Sales])</f>
        <v>6.4423009924249215E-3</v>
      </c>
      <c r="H101" s="13">
        <v>5.9253951697276746E-3</v>
      </c>
      <c r="I101" s="15">
        <f>CompanyData[[#This Row],[Gross Sales Share]]/CompanyData[[#This Row],[Market Share]]</f>
        <v>1.0872356708524815</v>
      </c>
      <c r="J101">
        <v>49</v>
      </c>
      <c r="K101" s="14">
        <f>CompanyData[[#This Row],[Gross Sales]]/CompanyData[[#This Row],[Number of Products]]</f>
        <v>66.040816326530617</v>
      </c>
      <c r="L101" s="13">
        <f>CompanyData[[#This Row],[Number of Products]]/SUM(CompanyData[Number of Products])</f>
        <v>2.9887160719731624E-3</v>
      </c>
    </row>
    <row r="102" spans="2:12">
      <c r="B102" t="s">
        <v>45</v>
      </c>
      <c r="C102">
        <v>4113</v>
      </c>
      <c r="D102">
        <v>2127</v>
      </c>
      <c r="E102" s="12">
        <f>CompanyData[[#This Row],[Net Margin]]/CompanyData[[#This Row],[Gross Sales]]</f>
        <v>0.51714077315827867</v>
      </c>
      <c r="F102" s="13">
        <v>5.5341896057248846E-2</v>
      </c>
      <c r="G102" s="13">
        <f>CompanyData[[#This Row],[Gross Sales]]/SUM(CompanyData[Gross Sales])</f>
        <v>8.1882521575536767E-3</v>
      </c>
      <c r="H102" s="13">
        <v>7.5147025317689777E-3</v>
      </c>
      <c r="I102" s="15">
        <f>CompanyData[[#This Row],[Gross Sales Share]]/CompanyData[[#This Row],[Market Share]]</f>
        <v>1.0896309099311938</v>
      </c>
      <c r="J102">
        <v>32</v>
      </c>
      <c r="K102" s="14">
        <f>CompanyData[[#This Row],[Gross Sales]]/CompanyData[[#This Row],[Number of Products]]</f>
        <v>128.53125</v>
      </c>
      <c r="L102" s="13">
        <f>CompanyData[[#This Row],[Number of Products]]/SUM(CompanyData[Number of Products])</f>
        <v>1.9518145776151266E-3</v>
      </c>
    </row>
    <row r="103" spans="2:12">
      <c r="B103" t="s">
        <v>3</v>
      </c>
      <c r="C103">
        <v>2625</v>
      </c>
      <c r="D103">
        <v>1396</v>
      </c>
      <c r="E103" s="12">
        <f>CompanyData[[#This Row],[Net Margin]]/CompanyData[[#This Row],[Gross Sales]]</f>
        <v>0.53180952380952384</v>
      </c>
      <c r="F103" s="13">
        <v>-8.435635956714152E-2</v>
      </c>
      <c r="G103" s="13">
        <f>CompanyData[[#This Row],[Gross Sales]]/SUM(CompanyData[Gross Sales])</f>
        <v>5.2259085615313401E-3</v>
      </c>
      <c r="H103" s="13">
        <v>4.7745834212437645E-3</v>
      </c>
      <c r="I103" s="15">
        <f>CompanyData[[#This Row],[Gross Sales Share]]/CompanyData[[#This Row],[Market Share]]</f>
        <v>1.0945266006411103</v>
      </c>
      <c r="J103">
        <v>147</v>
      </c>
      <c r="K103" s="14">
        <f>CompanyData[[#This Row],[Gross Sales]]/CompanyData[[#This Row],[Number of Products]]</f>
        <v>17.857142857142858</v>
      </c>
      <c r="L103" s="13">
        <f>CompanyData[[#This Row],[Number of Products]]/SUM(CompanyData[Number of Products])</f>
        <v>8.9661482159194873E-3</v>
      </c>
    </row>
    <row r="104" spans="2:12">
      <c r="B104" t="s">
        <v>90</v>
      </c>
      <c r="C104">
        <v>4198</v>
      </c>
      <c r="D104">
        <v>985</v>
      </c>
      <c r="E104" s="12">
        <f>CompanyData[[#This Row],[Net Margin]]/CompanyData[[#This Row],[Gross Sales]]</f>
        <v>0.2346355407336827</v>
      </c>
      <c r="F104" s="13">
        <v>6.7824079098655149E-2</v>
      </c>
      <c r="G104" s="13">
        <f>CompanyData[[#This Row],[Gross Sales]]/SUM(CompanyData[Gross Sales])</f>
        <v>8.357472053831836E-3</v>
      </c>
      <c r="H104" s="13">
        <v>7.6306064568193027E-3</v>
      </c>
      <c r="I104" s="15">
        <f>CompanyData[[#This Row],[Gross Sales Share]]/CompanyData[[#This Row],[Market Share]]</f>
        <v>1.0952565960681866</v>
      </c>
      <c r="J104">
        <v>255</v>
      </c>
      <c r="K104" s="14">
        <f>CompanyData[[#This Row],[Gross Sales]]/CompanyData[[#This Row],[Number of Products]]</f>
        <v>16.462745098039214</v>
      </c>
      <c r="L104" s="13">
        <f>CompanyData[[#This Row],[Number of Products]]/SUM(CompanyData[Number of Products])</f>
        <v>1.555352241537054E-2</v>
      </c>
    </row>
    <row r="105" spans="2:12">
      <c r="B105" t="s">
        <v>60</v>
      </c>
      <c r="C105">
        <v>4798</v>
      </c>
      <c r="D105">
        <v>3</v>
      </c>
      <c r="E105" s="12">
        <f>CompanyData[[#This Row],[Net Margin]]/CompanyData[[#This Row],[Gross Sales]]</f>
        <v>6.2526052521884117E-4</v>
      </c>
      <c r="F105" s="13">
        <v>5.0148818949406454E-2</v>
      </c>
      <c r="G105" s="13">
        <f>CompanyData[[#This Row],[Gross Sales]]/SUM(CompanyData[Gross Sales])</f>
        <v>9.5519654393247128E-3</v>
      </c>
      <c r="H105" s="13">
        <v>8.6714368117163949E-3</v>
      </c>
      <c r="I105" s="15">
        <f>CompanyData[[#This Row],[Gross Sales Share]]/CompanyData[[#This Row],[Market Share]]</f>
        <v>1.1015435673150029</v>
      </c>
      <c r="J105">
        <v>44</v>
      </c>
      <c r="K105" s="14">
        <f>CompanyData[[#This Row],[Gross Sales]]/CompanyData[[#This Row],[Number of Products]]</f>
        <v>109.04545454545455</v>
      </c>
      <c r="L105" s="13">
        <f>CompanyData[[#This Row],[Number of Products]]/SUM(CompanyData[Number of Products])</f>
        <v>2.6837450442207989E-3</v>
      </c>
    </row>
    <row r="106" spans="2:12">
      <c r="B106" t="s">
        <v>15</v>
      </c>
      <c r="C106">
        <v>3934</v>
      </c>
      <c r="D106">
        <v>3516</v>
      </c>
      <c r="E106" s="12">
        <f>CompanyData[[#This Row],[Net Margin]]/CompanyData[[#This Row],[Gross Sales]]</f>
        <v>0.89374682257244531</v>
      </c>
      <c r="F106" s="13">
        <v>-2.2704157947819922E-2</v>
      </c>
      <c r="G106" s="13">
        <f>CompanyData[[#This Row],[Gross Sales]]/SUM(CompanyData[Gross Sales])</f>
        <v>7.831894964214969E-3</v>
      </c>
      <c r="H106" s="13">
        <v>7.0677240496341493E-3</v>
      </c>
      <c r="I106" s="15">
        <f>CompanyData[[#This Row],[Gross Sales Share]]/CompanyData[[#This Row],[Market Share]]</f>
        <v>1.1081212154314903</v>
      </c>
      <c r="J106">
        <v>202</v>
      </c>
      <c r="K106" s="14">
        <f>CompanyData[[#This Row],[Gross Sales]]/CompanyData[[#This Row],[Number of Products]]</f>
        <v>19.475247524752476</v>
      </c>
      <c r="L106" s="13">
        <f>CompanyData[[#This Row],[Number of Products]]/SUM(CompanyData[Number of Products])</f>
        <v>1.2320829521195486E-2</v>
      </c>
    </row>
    <row r="107" spans="2:12">
      <c r="B107" t="s">
        <v>12</v>
      </c>
      <c r="C107">
        <v>4695</v>
      </c>
      <c r="D107">
        <v>264</v>
      </c>
      <c r="E107" s="12">
        <f>CompanyData[[#This Row],[Net Margin]]/CompanyData[[#This Row],[Gross Sales]]</f>
        <v>5.6230031948881792E-2</v>
      </c>
      <c r="F107" s="13">
        <v>1.4345927571064343E-2</v>
      </c>
      <c r="G107" s="13">
        <f>CompanyData[[#This Row],[Gross Sales]]/SUM(CompanyData[Gross Sales])</f>
        <v>9.3469107414817683E-3</v>
      </c>
      <c r="H107" s="13">
        <v>8.4184649107107191E-3</v>
      </c>
      <c r="I107" s="15">
        <f>CompanyData[[#This Row],[Gross Sales Share]]/CompanyData[[#This Row],[Market Share]]</f>
        <v>1.1102868326492397</v>
      </c>
      <c r="J107">
        <v>59</v>
      </c>
      <c r="K107" s="14">
        <f>CompanyData[[#This Row],[Gross Sales]]/CompanyData[[#This Row],[Number of Products]]</f>
        <v>79.576271186440678</v>
      </c>
      <c r="L107" s="13">
        <f>CompanyData[[#This Row],[Number of Products]]/SUM(CompanyData[Number of Products])</f>
        <v>3.5986581274778896E-3</v>
      </c>
    </row>
    <row r="108" spans="2:12">
      <c r="B108" t="s">
        <v>54</v>
      </c>
      <c r="C108">
        <v>5585</v>
      </c>
      <c r="D108">
        <v>3135</v>
      </c>
      <c r="E108" s="12">
        <f>CompanyData[[#This Row],[Net Margin]]/CompanyData[[#This Row],[Gross Sales]]</f>
        <v>0.56132497761862132</v>
      </c>
      <c r="F108" s="13">
        <v>5.7304454500370638E-2</v>
      </c>
      <c r="G108" s="13">
        <f>CompanyData[[#This Row],[Gross Sales]]/SUM(CompanyData[Gross Sales])</f>
        <v>1.1118742596629538E-2</v>
      </c>
      <c r="H108" s="13">
        <v>9.9896993751480145E-3</v>
      </c>
      <c r="I108" s="15">
        <f>CompanyData[[#This Row],[Gross Sales Share]]/CompanyData[[#This Row],[Market Share]]</f>
        <v>1.1130207405730661</v>
      </c>
      <c r="J108">
        <v>346</v>
      </c>
      <c r="K108" s="14">
        <f>CompanyData[[#This Row],[Gross Sales]]/CompanyData[[#This Row],[Number of Products]]</f>
        <v>16.141618497109828</v>
      </c>
      <c r="L108" s="13">
        <f>CompanyData[[#This Row],[Number of Products]]/SUM(CompanyData[Number of Products])</f>
        <v>2.1103995120463556E-2</v>
      </c>
    </row>
    <row r="109" spans="2:12">
      <c r="B109" t="s">
        <v>69</v>
      </c>
      <c r="C109">
        <v>5151</v>
      </c>
      <c r="D109">
        <v>-116</v>
      </c>
      <c r="E109" s="12">
        <f>CompanyData[[#This Row],[Net Margin]]/CompanyData[[#This Row],[Gross Sales]]</f>
        <v>-2.2519899048728403E-2</v>
      </c>
      <c r="F109" s="13">
        <v>6.2071449892973918E-2</v>
      </c>
      <c r="G109" s="13">
        <f>CompanyData[[#This Row],[Gross Sales]]/SUM(CompanyData[Gross Sales])</f>
        <v>1.0254725714456356E-2</v>
      </c>
      <c r="H109" s="13">
        <v>9.2034265219356707E-3</v>
      </c>
      <c r="I109" s="15">
        <f>CompanyData[[#This Row],[Gross Sales Share]]/CompanyData[[#This Row],[Market Share]]</f>
        <v>1.1142291069543493</v>
      </c>
      <c r="J109">
        <v>202</v>
      </c>
      <c r="K109" s="14">
        <f>CompanyData[[#This Row],[Gross Sales]]/CompanyData[[#This Row],[Number of Products]]</f>
        <v>25.5</v>
      </c>
      <c r="L109" s="13">
        <f>CompanyData[[#This Row],[Number of Products]]/SUM(CompanyData[Number of Products])</f>
        <v>1.2320829521195486E-2</v>
      </c>
    </row>
  </sheetData>
  <pageMargins left="0.7" right="0.7" top="0.75" bottom="0.75" header="0.3" footer="0.3"/>
  <pageSetup paperSize="9" orientation="portrait" r:id="rId1"/>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2:R27"/>
  <sheetViews>
    <sheetView showGridLines="0" workbookViewId="0"/>
  </sheetViews>
  <sheetFormatPr baseColWidth="10" defaultColWidth="0" defaultRowHeight="12.75"/>
  <cols>
    <col min="1" max="1" width="2.7109375" customWidth="1"/>
    <col min="2" max="2" width="30.7109375" customWidth="1"/>
    <col min="3" max="3" width="5.7109375" customWidth="1"/>
    <col min="4" max="4" width="30.7109375" customWidth="1"/>
    <col min="5" max="5" width="5.7109375" customWidth="1"/>
    <col min="6" max="6" width="30.7109375" customWidth="1"/>
    <col min="7" max="7" width="5.7109375" customWidth="1"/>
    <col min="8" max="8" width="30.7109375" customWidth="1"/>
    <col min="9" max="9" width="12.7109375" customWidth="1"/>
    <col min="10" max="10" width="2.7109375" customWidth="1"/>
    <col min="11" max="18" width="0" hidden="1" customWidth="1"/>
    <col min="19" max="16384" width="11.42578125" hidden="1"/>
  </cols>
  <sheetData>
    <row r="2" spans="2:9" ht="17.25" thickBot="1">
      <c r="B2" s="17" t="s">
        <v>263</v>
      </c>
      <c r="C2" s="17"/>
      <c r="D2" s="17"/>
      <c r="E2" s="17"/>
      <c r="F2" s="17"/>
      <c r="G2" s="17"/>
      <c r="H2" s="17"/>
      <c r="I2" s="17"/>
    </row>
    <row r="3" spans="2:9" ht="13.5" thickTop="1"/>
    <row r="5" spans="2:9" ht="15.75" thickBot="1">
      <c r="B5" s="5" t="s">
        <v>265</v>
      </c>
      <c r="C5" s="5"/>
      <c r="D5" s="5"/>
      <c r="E5" s="5"/>
      <c r="F5" s="5"/>
      <c r="G5" s="5"/>
      <c r="H5" s="5"/>
      <c r="I5" s="5"/>
    </row>
    <row r="7" spans="2:9">
      <c r="B7" t="s">
        <v>112</v>
      </c>
      <c r="C7" t="s">
        <v>122</v>
      </c>
      <c r="D7" t="s">
        <v>125</v>
      </c>
      <c r="E7" t="s">
        <v>124</v>
      </c>
      <c r="F7" t="s">
        <v>129</v>
      </c>
      <c r="G7" t="s">
        <v>127</v>
      </c>
      <c r="H7" t="s">
        <v>128</v>
      </c>
      <c r="I7" t="s">
        <v>266</v>
      </c>
    </row>
    <row r="8" spans="2:9">
      <c r="B8">
        <f ca="1">25*ROUNDDOWN(4*_xlfn.PERCENTRANK.EXC(OFFSET(CompanyData[#Data],0,MATCH(KPIOverview[[#Headers],[Gross Sales]],CompanyData[#Headers],0)-1,,1),INDEX(CompanyData[],SelectedCompanyRow,MATCH(KPIOverview[[#Headers],[Gross Sales]],CompanyData[#Headers],0))),0)</f>
        <v>0</v>
      </c>
      <c r="C8">
        <f ca="1">25*ROUNDDOWN(4*_xlfn.PERCENTRANK.EXC(OFFSET(CompanyData[#Data],0,MATCH(KPIOverview[[#Headers],[YoY Growth]],CompanyData[#Headers],0)-1,,1),INDEX(CompanyData[],SelectedCompanyRow,MATCH(KPIOverview[[#Headers],[YoY Growth]],CompanyData[#Headers],0))),0)</f>
        <v>25</v>
      </c>
      <c r="D8">
        <f ca="1">25*ROUNDDOWN(4*_xlfn.PERCENTRANK.EXC(OFFSET(CompanyData[#Data],0,MATCH(KPIOverview[[#Headers],[Gross Sales Share]],CompanyData[#Headers],0)-1,,1),INDEX(CompanyData[],SelectedCompanyRow,MATCH(KPIOverview[[#Headers],[Gross Sales Share]],CompanyData[#Headers],0))),0)</f>
        <v>0</v>
      </c>
      <c r="E8">
        <f ca="1">25*ROUNDDOWN(4*_xlfn.PERCENTRANK.EXC(OFFSET(CompanyData[#Data],0,MATCH(KPIOverview[[#Headers],[Market Share]],CompanyData[#Headers],0)-1,,1),INDEX(CompanyData[],SelectedCompanyRow,MATCH(KPIOverview[[#Headers],[Market Share]],CompanyData[#Headers],0))),0)</f>
        <v>0</v>
      </c>
      <c r="F8">
        <f ca="1">25*ROUNDDOWN(4*_xlfn.PERCENTRANK.EXC(OFFSET(CompanyData[#Data],0,MATCH(KPIOverview[[#Headers],[Sales Fair Share Index]],CompanyData[#Headers],0)-1,,1),INDEX(CompanyData[],SelectedCompanyRow,MATCH(KPIOverview[[#Headers],[Sales Fair Share Index]],CompanyData[#Headers],0))),0)</f>
        <v>0</v>
      </c>
      <c r="G8">
        <f ca="1">25*ROUNDDOWN(4*_xlfn.PERCENTRANK.EXC(OFFSET(CompanyData[#Data],0,MATCH(KPIOverview[[#Headers],[Number of Products]],CompanyData[#Headers],0)-1,,1),INDEX(CompanyData[],SelectedCompanyRow,MATCH(KPIOverview[[#Headers],[Number of Products]],CompanyData[#Headers],0))),0)</f>
        <v>0</v>
      </c>
      <c r="H8">
        <f ca="1">25*ROUNDDOWN(4*_xlfn.PERCENTRANK.EXC(OFFSET(CompanyData[#Data],0,MATCH(KPIOverview[[#Headers],[Gross Sales per Product]],CompanyData[#Headers],0)-1,,1),INDEX(CompanyData[],SelectedCompanyRow,MATCH(KPIOverview[[#Headers],[Gross Sales per Product]],CompanyData[#Headers],0))),0)</f>
        <v>75</v>
      </c>
      <c r="I8">
        <f ca="1">25*ROUNDDOWN(4*_xlfn.PERCENTRANK.EXC(OFFSET(CompanyData[#Data],0,MATCH(KPIOverview[[#Headers],[Product Share]],CompanyData[#Headers],0)-1,,1),INDEX(CompanyData[],SelectedCompanyRow,MATCH(KPIOverview[[#Headers],[Product Share]],CompanyData[#Headers],0))),0)</f>
        <v>0</v>
      </c>
    </row>
    <row r="10" spans="2:9" ht="36" customHeight="1" thickBot="1">
      <c r="B10" s="5" t="s">
        <v>264</v>
      </c>
      <c r="C10" s="5"/>
      <c r="D10" s="5"/>
      <c r="E10" s="5"/>
      <c r="F10" s="5"/>
      <c r="G10" s="5"/>
      <c r="H10" s="5"/>
    </row>
    <row r="11" spans="2:9" ht="19.5" customHeight="1"/>
    <row r="12" spans="2:9">
      <c r="B12" s="18" t="s">
        <v>112</v>
      </c>
      <c r="C12" s="19"/>
      <c r="D12" s="19" t="s">
        <v>125</v>
      </c>
      <c r="E12" s="19"/>
      <c r="F12" s="19" t="s">
        <v>124</v>
      </c>
      <c r="G12" s="19"/>
      <c r="H12" s="20" t="s">
        <v>129</v>
      </c>
    </row>
    <row r="13" spans="2:9" ht="36" customHeight="1">
      <c r="B13" s="21">
        <f ca="1">INDEX(KPIOverview[],MATCH(B12,KPIOverview[#Headers],0))</f>
        <v>0</v>
      </c>
      <c r="C13" s="22"/>
      <c r="D13" s="22">
        <f ca="1">INDEX(KPIOverview[],MATCH(D12,KPIOverview[#Headers],0))</f>
        <v>0</v>
      </c>
      <c r="E13" s="22"/>
      <c r="F13" s="22">
        <f ca="1">INDEX(KPIOverview[],MATCH(F12,KPIOverview[#Headers],0))</f>
        <v>0</v>
      </c>
      <c r="G13" s="22"/>
      <c r="H13" s="23">
        <f ca="1">INDEX(KPIOverview[],MATCH(H12,KPIOverview[#Headers],0))</f>
        <v>0</v>
      </c>
    </row>
    <row r="14" spans="2:9">
      <c r="B14" s="21"/>
      <c r="C14" s="22"/>
      <c r="D14" s="22"/>
      <c r="E14" s="22"/>
      <c r="F14" s="22"/>
      <c r="G14" s="22"/>
      <c r="H14" s="23"/>
    </row>
    <row r="15" spans="2:9">
      <c r="B15" s="21" t="s">
        <v>127</v>
      </c>
      <c r="C15" s="22"/>
      <c r="D15" s="22" t="s">
        <v>128</v>
      </c>
      <c r="E15" s="22"/>
      <c r="F15" s="22" t="s">
        <v>266</v>
      </c>
      <c r="G15" s="22"/>
      <c r="H15" s="23" t="s">
        <v>122</v>
      </c>
    </row>
    <row r="16" spans="2:9">
      <c r="B16" s="24">
        <f ca="1">INDEX(KPIOverview[],MATCH(B15,KPIOverview[#Headers],0))</f>
        <v>0</v>
      </c>
      <c r="C16" s="25"/>
      <c r="D16" s="25">
        <f ca="1">INDEX(KPIOverview[],MATCH(D15,KPIOverview[#Headers],0))</f>
        <v>75</v>
      </c>
      <c r="E16" s="25"/>
      <c r="F16" s="25">
        <f ca="1">INDEX(KPIOverview[],MATCH(F15,KPIOverview[#Headers],0))</f>
        <v>0</v>
      </c>
      <c r="G16" s="25"/>
      <c r="H16" s="26">
        <f ca="1">INDEX(KPIOverview[],MATCH(H15,KPIOverview[#Headers],0))</f>
        <v>25</v>
      </c>
    </row>
    <row r="18" spans="2:8">
      <c r="B18" s="34" t="s">
        <v>112</v>
      </c>
      <c r="C18" s="35"/>
      <c r="D18" s="34" t="s">
        <v>125</v>
      </c>
      <c r="E18" s="35"/>
      <c r="F18" s="34" t="s">
        <v>124</v>
      </c>
      <c r="G18" s="35"/>
      <c r="H18" s="34" t="s">
        <v>129</v>
      </c>
    </row>
    <row r="19" spans="2:8">
      <c r="B19" s="36">
        <f>INDEX(CompanyData[],SelectedCompanyRow,MATCH(B18,CompanyData[#Headers],0))</f>
        <v>2747</v>
      </c>
      <c r="C19" s="35"/>
      <c r="D19" s="37">
        <f>INDEX(CompanyData[],SelectedCompanyRow,MATCH(D18,CompanyData[#Headers],0))</f>
        <v>5.4687888832482259E-3</v>
      </c>
      <c r="E19" s="35"/>
      <c r="F19" s="37">
        <f>INDEX(CompanyData[],SelectedCompanyRow,MATCH(F18,CompanyData[#Headers],0))</f>
        <v>5.9860682542646577E-3</v>
      </c>
      <c r="G19" s="35"/>
      <c r="H19" s="38">
        <f>INDEX(CompanyData[],SelectedCompanyRow,MATCH(H18,CompanyData[#Headers],0))</f>
        <v>0.91358612213485768</v>
      </c>
    </row>
    <row r="20" spans="2:8" ht="14.1" customHeight="1">
      <c r="B20" s="39"/>
      <c r="C20" s="39"/>
      <c r="D20" s="39"/>
      <c r="E20" s="39"/>
      <c r="F20" s="39"/>
      <c r="G20" s="39"/>
      <c r="H20" s="39"/>
    </row>
    <row r="21" spans="2:8">
      <c r="B21" s="34" t="s">
        <v>127</v>
      </c>
      <c r="C21" s="35"/>
      <c r="D21" s="34" t="s">
        <v>128</v>
      </c>
      <c r="E21" s="35"/>
      <c r="F21" s="34" t="s">
        <v>266</v>
      </c>
      <c r="G21" s="35"/>
      <c r="H21" s="34" t="s">
        <v>122</v>
      </c>
    </row>
    <row r="22" spans="2:8">
      <c r="B22" s="35">
        <f>INDEX(CompanyData[],SelectedCompanyRow,MATCH(B21,CompanyData[#Headers],0))</f>
        <v>32</v>
      </c>
      <c r="C22" s="35"/>
      <c r="D22" s="36">
        <f>INDEX(CompanyData[],SelectedCompanyRow,MATCH(D21,CompanyData[#Headers],0))</f>
        <v>85.84375</v>
      </c>
      <c r="E22" s="35"/>
      <c r="F22" s="37">
        <f>INDEX(CompanyData[],SelectedCompanyRow,MATCH(F21,CompanyData[#Headers],0))</f>
        <v>1.9518145776151266E-3</v>
      </c>
      <c r="G22" s="35"/>
      <c r="H22" s="37">
        <f>INDEX(CompanyData[],SelectedCompanyRow,MATCH(H21,CompanyData[#Headers],0))</f>
        <v>-8.6930849416405193E-3</v>
      </c>
    </row>
    <row r="25" spans="2:8">
      <c r="B25" s="27">
        <v>75</v>
      </c>
      <c r="C25" s="28"/>
      <c r="D25" s="28">
        <v>50</v>
      </c>
      <c r="E25" s="28"/>
      <c r="F25" s="28">
        <v>25</v>
      </c>
      <c r="G25" s="28"/>
      <c r="H25" s="29">
        <v>0</v>
      </c>
    </row>
    <row r="27" spans="2:8" ht="18" customHeight="1">
      <c r="B27" s="30" t="s">
        <v>267</v>
      </c>
      <c r="D27" s="30" t="s">
        <v>269</v>
      </c>
      <c r="F27" s="30" t="s">
        <v>268</v>
      </c>
      <c r="H27" s="30" t="s">
        <v>270</v>
      </c>
    </row>
  </sheetData>
  <conditionalFormatting sqref="B19 D19 F19 H19 H22 F22 D22 B22">
    <cfRule type="expression" dxfId="10" priority="9" stopIfTrue="1">
      <formula>AND(ISNUMBER(B13),B13=75)</formula>
    </cfRule>
    <cfRule type="expression" dxfId="9" priority="10" stopIfTrue="1">
      <formula>AND(ISNUMBER(B13),B13=50)</formula>
    </cfRule>
    <cfRule type="expression" dxfId="8" priority="11" stopIfTrue="1">
      <formula>AND(ISNUMBER(B13),B13=25)</formula>
    </cfRule>
    <cfRule type="expression" dxfId="7" priority="12" stopIfTrue="1">
      <formula>AND(ISNUMBER(B13),B13=0)</formula>
    </cfRule>
  </conditionalFormatting>
  <conditionalFormatting sqref="B27 D27 F27 H27">
    <cfRule type="expression" dxfId="6" priority="1" stopIfTrue="1">
      <formula>AND(ISNUMBER(B25),B25=75)</formula>
    </cfRule>
    <cfRule type="expression" dxfId="5" priority="2" stopIfTrue="1">
      <formula>AND(ISNUMBER(B25),B25=50)</formula>
    </cfRule>
    <cfRule type="expression" dxfId="4" priority="3" stopIfTrue="1">
      <formula>AND(ISNUMBER(B25),B25=25)</formula>
    </cfRule>
    <cfRule type="expression" dxfId="3" priority="4" stopIfTrue="1">
      <formula>AND(ISNUMBER(B25),B25=0)</formula>
    </cfRule>
  </conditionalFormatting>
  <pageMargins left="0.7" right="0.7" top="0.78740157499999996" bottom="0.78740157499999996"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
  <sheetViews>
    <sheetView showGridLines="0" workbookViewId="0"/>
  </sheetViews>
  <sheetFormatPr baseColWidth="10" defaultColWidth="9.140625" defaultRowHeight="12.75"/>
  <cols>
    <col min="1" max="16384" width="9.140625" style="16"/>
  </cols>
  <sheetData/>
  <pageMargins left="0.25" right="0.25"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4</vt:i4>
      </vt:variant>
    </vt:vector>
  </HeadingPairs>
  <TitlesOfParts>
    <vt:vector size="8" baseType="lpstr">
      <vt:lpstr>About</vt:lpstr>
      <vt:lpstr>Supplier Data</vt:lpstr>
      <vt:lpstr>Dashboard</vt:lpstr>
      <vt:lpstr>CompanyLogos</vt:lpstr>
      <vt:lpstr>DashboardLegend</vt:lpstr>
      <vt:lpstr>DashboardRange</vt:lpstr>
      <vt:lpstr>SelectedCompany</vt:lpstr>
      <vt:lpstr>SelectedCompanyRow</vt:lpstr>
    </vt:vector>
  </TitlesOfParts>
  <Company>Huehn Solutions GmbH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SlideFab FBN Example</dc:title>
  <dc:creator>Jens Hühn</dc:creator>
  <cp:lastModifiedBy>Jens Hühn</cp:lastModifiedBy>
  <dcterms:created xsi:type="dcterms:W3CDTF">2010-02-12T17:08:12Z</dcterms:created>
  <dcterms:modified xsi:type="dcterms:W3CDTF">2018-02-06T14:09:17Z</dcterms:modified>
  <cp:version>052015</cp:version>
</cp:coreProperties>
</file>